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U:\_Office of CAO\_Strategic Initiatives\CCAM\CC\3_LCTS\2_Green Dev Stands\GDS Update\210614_All Final Deliverables\"/>
    </mc:Choice>
  </mc:AlternateContent>
  <xr:revisionPtr revIDLastSave="0" documentId="8_{2F99D809-E453-4C38-9A46-7B468D8E3EFB}" xr6:coauthVersionLast="47" xr6:coauthVersionMax="47" xr10:uidLastSave="{00000000-0000-0000-0000-000000000000}"/>
  <bookViews>
    <workbookView xWindow="-120" yWindow="-120" windowWidth="29040" windowHeight="15840" activeTab="1" xr2:uid="{976B4BBB-C322-45CA-8457-FA9EB7D67A55}"/>
  </bookViews>
  <sheets>
    <sheet name="Instructions" sheetId="1" r:id="rId1"/>
    <sheet name="Calculator" sheetId="2" r:id="rId2"/>
    <sheet name="Results" sheetId="4" r:id="rId3"/>
    <sheet name="Baseline Usage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" i="4" l="1"/>
  <c r="C2" i="4"/>
  <c r="C2" i="2"/>
  <c r="F2" i="2"/>
  <c r="E24" i="2"/>
  <c r="J46" i="2" s="1"/>
  <c r="I61" i="2"/>
  <c r="J61" i="2"/>
  <c r="K61" i="2"/>
  <c r="L61" i="2"/>
  <c r="M61" i="2"/>
  <c r="I62" i="2"/>
  <c r="J62" i="2"/>
  <c r="K62" i="2"/>
  <c r="L62" i="2"/>
  <c r="M62" i="2"/>
  <c r="I63" i="2"/>
  <c r="J63" i="2"/>
  <c r="K63" i="2"/>
  <c r="L63" i="2"/>
  <c r="M63" i="2"/>
  <c r="I64" i="2"/>
  <c r="J64" i="2"/>
  <c r="K64" i="2"/>
  <c r="L64" i="2"/>
  <c r="M64" i="2"/>
  <c r="I65" i="2"/>
  <c r="J65" i="2"/>
  <c r="K65" i="2"/>
  <c r="L65" i="2"/>
  <c r="M65" i="2"/>
  <c r="I66" i="2"/>
  <c r="J66" i="2"/>
  <c r="K66" i="2"/>
  <c r="L66" i="2"/>
  <c r="M66" i="2"/>
  <c r="J60" i="2"/>
  <c r="K60" i="2"/>
  <c r="L60" i="2"/>
  <c r="M60" i="2"/>
  <c r="I60" i="2"/>
  <c r="F66" i="2"/>
  <c r="D66" i="2"/>
  <c r="F65" i="2"/>
  <c r="D65" i="2"/>
  <c r="F64" i="2"/>
  <c r="D64" i="2"/>
  <c r="F63" i="2"/>
  <c r="D63" i="2"/>
  <c r="F62" i="2"/>
  <c r="D62" i="2"/>
  <c r="F61" i="2"/>
  <c r="D61" i="2"/>
  <c r="D60" i="2"/>
  <c r="F60" i="2"/>
  <c r="G48" i="2"/>
  <c r="H48" i="2"/>
  <c r="I48" i="2"/>
  <c r="J48" i="2"/>
  <c r="K48" i="2"/>
  <c r="G49" i="2"/>
  <c r="H49" i="2"/>
  <c r="I49" i="2"/>
  <c r="J49" i="2"/>
  <c r="K49" i="2"/>
  <c r="H45" i="2"/>
  <c r="I45" i="2"/>
  <c r="J45" i="2"/>
  <c r="K45" i="2"/>
  <c r="G45" i="2"/>
  <c r="E27" i="2"/>
  <c r="F27" i="2"/>
  <c r="G27" i="2"/>
  <c r="H27" i="2"/>
  <c r="I27" i="2"/>
  <c r="E28" i="2"/>
  <c r="F28" i="2"/>
  <c r="G28" i="2"/>
  <c r="H28" i="2"/>
  <c r="I28" i="2"/>
  <c r="D27" i="2"/>
  <c r="D28" i="2"/>
  <c r="D46" i="2"/>
  <c r="D47" i="2"/>
  <c r="D48" i="2"/>
  <c r="D49" i="2"/>
  <c r="D45" i="2"/>
  <c r="I46" i="2" l="1"/>
  <c r="H47" i="2"/>
  <c r="K46" i="2"/>
  <c r="J47" i="2"/>
  <c r="K47" i="2"/>
  <c r="G47" i="2"/>
  <c r="H46" i="2"/>
  <c r="G46" i="2"/>
  <c r="I47" i="2"/>
  <c r="O66" i="2"/>
  <c r="R66" i="2" s="1"/>
  <c r="O62" i="2"/>
  <c r="R62" i="2" s="1"/>
  <c r="O65" i="2"/>
  <c r="Q65" i="2" s="1"/>
  <c r="O61" i="2"/>
  <c r="R61" i="2" s="1"/>
  <c r="O60" i="2"/>
  <c r="R60" i="2" s="1"/>
  <c r="O64" i="2"/>
  <c r="R64" i="2" s="1"/>
  <c r="O63" i="2"/>
  <c r="R63" i="2" s="1"/>
  <c r="M48" i="2"/>
  <c r="O48" i="2" s="1"/>
  <c r="M45" i="2"/>
  <c r="M49" i="2"/>
  <c r="O49" i="2" s="1"/>
  <c r="D37" i="2"/>
  <c r="D20" i="2"/>
  <c r="Q66" i="2" l="1"/>
  <c r="R65" i="2"/>
  <c r="D69" i="2" s="1"/>
  <c r="G10" i="4" s="1"/>
  <c r="Q62" i="2"/>
  <c r="Q60" i="2"/>
  <c r="Q63" i="2"/>
  <c r="M46" i="2"/>
  <c r="O46" i="2" s="1"/>
  <c r="P48" i="2"/>
  <c r="M47" i="2"/>
  <c r="P47" i="2" s="1"/>
  <c r="Q64" i="2"/>
  <c r="Q61" i="2"/>
  <c r="P49" i="2"/>
  <c r="P45" i="2"/>
  <c r="O45" i="2"/>
  <c r="O47" i="2" l="1"/>
  <c r="D51" i="2" s="1"/>
  <c r="C10" i="4" s="1"/>
  <c r="D68" i="2"/>
  <c r="D10" i="4" s="1"/>
  <c r="P46" i="2"/>
  <c r="D52" i="2" s="1"/>
  <c r="F10" i="4" s="1"/>
  <c r="H10" i="4" s="1"/>
  <c r="E13" i="4" s="1"/>
  <c r="E10" i="4" l="1"/>
  <c r="E12" i="4" s="1"/>
  <c r="E14" i="4" s="1"/>
</calcChain>
</file>

<file path=xl/sharedStrings.xml><?xml version="1.0" encoding="utf-8"?>
<sst xmlns="http://schemas.openxmlformats.org/spreadsheetml/2006/main" count="171" uniqueCount="99">
  <si>
    <t>Occupancy Type</t>
  </si>
  <si>
    <t>Total</t>
  </si>
  <si>
    <t>Male</t>
  </si>
  <si>
    <t>Female</t>
  </si>
  <si>
    <t>Employees (FTE)</t>
  </si>
  <si>
    <t>Visitors</t>
  </si>
  <si>
    <t>Retail Customers</t>
  </si>
  <si>
    <t>Students (K-12)</t>
  </si>
  <si>
    <t>Residential</t>
  </si>
  <si>
    <t>Other</t>
  </si>
  <si>
    <t>Total Occupants</t>
  </si>
  <si>
    <t>Annual days of operation</t>
  </si>
  <si>
    <t xml:space="preserve">For projects with dual-flush toilets. Enter the resulting flush rate into the design case flush rate section below. </t>
  </si>
  <si>
    <t>Does the project include gender-neutral restrooms? (Yes/No)</t>
  </si>
  <si>
    <t>Fixture Type</t>
  </si>
  <si>
    <t>Percent of Occupants</t>
  </si>
  <si>
    <t>Uses per day</t>
  </si>
  <si>
    <t>Total Daily Uses</t>
  </si>
  <si>
    <t>Default</t>
  </si>
  <si>
    <t>Non-default (optional)</t>
  </si>
  <si>
    <t>Total Daily Water Use</t>
  </si>
  <si>
    <t>Baseline (L)</t>
  </si>
  <si>
    <t>Design (L)</t>
  </si>
  <si>
    <t>Baseline Usage Assumptions</t>
  </si>
  <si>
    <t>Duration</t>
  </si>
  <si>
    <t>Default Uses per Day</t>
  </si>
  <si>
    <t>(Litres per flush)</t>
  </si>
  <si>
    <t>Flush Fixtures</t>
  </si>
  <si>
    <t>Urinal</t>
  </si>
  <si>
    <t>Flow Fixtures</t>
  </si>
  <si>
    <t>Maximum Installed Flow Rate</t>
  </si>
  <si>
    <t>(sec)</t>
  </si>
  <si>
    <t>Lavatory faucets in other occupancies</t>
  </si>
  <si>
    <t>Lavatory faucets in residential occupancy</t>
  </si>
  <si>
    <t>Kitchen faucet in other occupancy</t>
  </si>
  <si>
    <t>Kitchen faucet in residential occupancy</t>
  </si>
  <si>
    <t>Shower head in other occupancy</t>
  </si>
  <si>
    <t>Shower head in residential occupancy</t>
  </si>
  <si>
    <t>Water closet (male usage)</t>
  </si>
  <si>
    <t>Water closet (female usage)</t>
  </si>
  <si>
    <t>Maximum water consumption per flush cycle</t>
  </si>
  <si>
    <t>(select from dropdown list)</t>
  </si>
  <si>
    <t>Resulting Project Occupancy</t>
  </si>
  <si>
    <t>Baseline annual flush volume</t>
  </si>
  <si>
    <t>Litres/year</t>
  </si>
  <si>
    <t>Design annual flush volume</t>
  </si>
  <si>
    <t>Non-default (seconds)</t>
  </si>
  <si>
    <t>Baseline annual flow volume</t>
  </si>
  <si>
    <t>Design annual flow volume</t>
  </si>
  <si>
    <t>Annual Flush Volume</t>
  </si>
  <si>
    <t>Annual Flow Volume</t>
  </si>
  <si>
    <t>Annual Consumption</t>
  </si>
  <si>
    <t>Baseline</t>
  </si>
  <si>
    <t>Design</t>
  </si>
  <si>
    <t>(L)</t>
  </si>
  <si>
    <t xml:space="preserve">Annual baseline water consumption </t>
  </si>
  <si>
    <t>Annual design water consumption</t>
  </si>
  <si>
    <t>Percent water use reduction</t>
  </si>
  <si>
    <t>Input Required</t>
  </si>
  <si>
    <t>Optional Input</t>
  </si>
  <si>
    <t>Calculated Value</t>
  </si>
  <si>
    <t>Percent of males restrooms with urinals</t>
  </si>
  <si>
    <t>Adjustment for gender-neutral restrooms without urinals</t>
  </si>
  <si>
    <t>Section 1: Project Occupancy Information</t>
  </si>
  <si>
    <t>Section 3: Weighted Flush Rate (if applicable)</t>
  </si>
  <si>
    <t>Litres per flush</t>
  </si>
  <si>
    <t>Low flush</t>
  </si>
  <si>
    <t>Full flush</t>
  </si>
  <si>
    <t>Weighted average flush rate</t>
  </si>
  <si>
    <t>Baseline Flush Rate 
(Lpf)</t>
  </si>
  <si>
    <t>Default 
(seconds)</t>
  </si>
  <si>
    <t xml:space="preserve">Enter the project's days of operation and occupancy information into Section 1 by building use-type. If occupancy is unknown, refer to LEED v4 Appendix 2: Default Occupancy Counts. </t>
  </si>
  <si>
    <t>Section 1</t>
  </si>
  <si>
    <t>Section 2</t>
  </si>
  <si>
    <t>Section 3</t>
  </si>
  <si>
    <t xml:space="preserve">If the project will use dual-flush toilets, use Section 3 to calculate a weighted-average flush rate for use in Section 4. </t>
  </si>
  <si>
    <t>Section 4</t>
  </si>
  <si>
    <t>Section 5</t>
  </si>
  <si>
    <t xml:space="preserve">Select the flush fixture types from the drop-down menu. Enter the Design Flush Rate for each fixture type, using the weighted-average flush rate from Section 4 if applicable. Enter the Percent of Occupants with access to the fixture; if the fixture is installed in all restrooms, enter 100%. Optionally, input a Total Daily Uses Non-Default value for each fixture. </t>
  </si>
  <si>
    <t xml:space="preserve">Select the flow fixture types from the drop-down menu. Enter the Design Flow Rate for each fixture type. Optionally, input a Duration Non-Default value for each fixture. Enter the Percent of Occupants with access to the fixture; if the fixture is installed in all restrooms, enter 100%. Optionally, input a Total Daily Uses Non-Default value for each fixture. </t>
  </si>
  <si>
    <r>
      <t xml:space="preserve">Design Flush Rate 
</t>
    </r>
    <r>
      <rPr>
        <sz val="11"/>
        <color theme="1"/>
        <rFont val="Calibri"/>
        <family val="2"/>
        <scheme val="minor"/>
      </rPr>
      <t>(Lpf)</t>
    </r>
  </si>
  <si>
    <r>
      <t xml:space="preserve">Baseline Flow Rate
</t>
    </r>
    <r>
      <rPr>
        <sz val="11"/>
        <color theme="1"/>
        <rFont val="Calibri"/>
        <family val="2"/>
        <scheme val="minor"/>
      </rPr>
      <t>(Lpm)</t>
    </r>
  </si>
  <si>
    <r>
      <t xml:space="preserve">Design Flow Rate
</t>
    </r>
    <r>
      <rPr>
        <sz val="11"/>
        <color theme="1"/>
        <rFont val="Calibri"/>
        <family val="2"/>
        <scheme val="minor"/>
      </rPr>
      <t>(Lpm)</t>
    </r>
  </si>
  <si>
    <t xml:space="preserve">
</t>
  </si>
  <si>
    <t xml:space="preserve">
</t>
  </si>
  <si>
    <t xml:space="preserve">
</t>
  </si>
  <si>
    <t>Instructions for Calculator Use</t>
  </si>
  <si>
    <t>Cell Format Key</t>
  </si>
  <si>
    <t>Project Results</t>
  </si>
  <si>
    <t xml:space="preserve">Project results are shown on the Results tab as total Annual Design Water Consumption and percent reduction from the baseline. </t>
  </si>
  <si>
    <t>Section 5: Flow Fixtures</t>
  </si>
  <si>
    <t>Section 4: Flush Fixtures</t>
  </si>
  <si>
    <t xml:space="preserve">
</t>
  </si>
  <si>
    <t>Default duration and uses per day per LEED v4 Water Efficiency credit Indoor Water Use Reduction</t>
  </si>
  <si>
    <t xml:space="preserve">Fixture flush and flow rates per Ontario Building Code Article 7.6.4. Water Efficiency. </t>
  </si>
  <si>
    <t>Section 2: Bathroom Gender Mix</t>
  </si>
  <si>
    <t xml:space="preserve">Complete the input fields required in Section 2. Optionally enter the gender ratio of the project occupancy; the default is 50%/50%. The default assumption for project with gender-neutral restrooms is a 5% reduction in male urinal usage. </t>
  </si>
  <si>
    <t>Version 1
June 14, 2021</t>
  </si>
  <si>
    <t>Town of Halton Hills
Indoor Water Use Reduction Calculator for GDS Measure 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</si>
</sst>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DEBF7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top"/>
    </xf>
    <xf numFmtId="165" fontId="0" fillId="0" borderId="1" xfId="1" applyNumberFormat="1" applyFont="1" applyBorder="1" applyAlignment="1">
      <alignment vertical="top"/>
    </xf>
    <xf numFmtId="0" fontId="2" fillId="4" borderId="1" xfId="0" applyFont="1" applyFill="1" applyBorder="1" applyAlignment="1">
      <alignment horizontal="center" vertical="top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Border="1" applyAlignment="1">
      <alignment vertical="top" wrapText="1"/>
    </xf>
    <xf numFmtId="166" fontId="0" fillId="0" borderId="1" xfId="0" applyNumberFormat="1" applyBorder="1" applyAlignment="1">
      <alignment vertical="top"/>
    </xf>
    <xf numFmtId="0" fontId="0" fillId="0" borderId="0" xfId="0" applyAlignment="1">
      <alignment horizontal="right" vertical="top" wrapText="1"/>
    </xf>
    <xf numFmtId="0" fontId="3" fillId="0" borderId="0" xfId="0" applyFont="1" applyAlignment="1">
      <alignment vertical="top" wrapText="1"/>
    </xf>
    <xf numFmtId="166" fontId="0" fillId="0" borderId="1" xfId="0" applyNumberFormat="1" applyBorder="1" applyAlignment="1">
      <alignment horizontal="center" vertical="top"/>
    </xf>
    <xf numFmtId="0" fontId="0" fillId="4" borderId="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vertical="top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 wrapText="1"/>
    </xf>
    <xf numFmtId="0" fontId="0" fillId="0" borderId="0" xfId="0" applyAlignment="1" applyProtection="1">
      <alignment horizontal="right" vertical="top" wrapText="1"/>
    </xf>
    <xf numFmtId="0" fontId="0" fillId="0" borderId="0" xfId="0" applyAlignment="1" applyProtection="1">
      <alignment vertical="top" wrapText="1"/>
    </xf>
    <xf numFmtId="0" fontId="2" fillId="4" borderId="1" xfId="0" applyFont="1" applyFill="1" applyBorder="1" applyAlignment="1" applyProtection="1">
      <alignment horizontal="center" vertical="top"/>
    </xf>
    <xf numFmtId="0" fontId="0" fillId="3" borderId="1" xfId="0" applyFill="1" applyBorder="1" applyAlignment="1" applyProtection="1">
      <alignment horizontal="center" vertical="top"/>
    </xf>
    <xf numFmtId="0" fontId="0" fillId="5" borderId="1" xfId="0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top"/>
    </xf>
    <xf numFmtId="0" fontId="2" fillId="4" borderId="16" xfId="0" applyFont="1" applyFill="1" applyBorder="1" applyAlignment="1" applyProtection="1">
      <alignment vertical="top"/>
    </xf>
    <xf numFmtId="0" fontId="2" fillId="4" borderId="17" xfId="0" applyFont="1" applyFill="1" applyBorder="1" applyAlignment="1" applyProtection="1">
      <alignment vertical="top"/>
    </xf>
    <xf numFmtId="0" fontId="2" fillId="4" borderId="18" xfId="0" applyFont="1" applyFill="1" applyBorder="1" applyAlignment="1" applyProtection="1">
      <alignment vertical="top"/>
    </xf>
    <xf numFmtId="0" fontId="2" fillId="4" borderId="19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2" fillId="4" borderId="6" xfId="0" applyFont="1" applyFill="1" applyBorder="1" applyAlignment="1" applyProtection="1">
      <alignment vertical="top"/>
    </xf>
    <xf numFmtId="0" fontId="0" fillId="0" borderId="16" xfId="0" applyBorder="1" applyAlignment="1" applyProtection="1">
      <alignment vertical="top"/>
    </xf>
    <xf numFmtId="0" fontId="2" fillId="0" borderId="17" xfId="0" applyFont="1" applyBorder="1" applyAlignment="1" applyProtection="1">
      <alignment vertical="top"/>
    </xf>
    <xf numFmtId="0" fontId="0" fillId="0" borderId="17" xfId="0" applyBorder="1" applyAlignment="1" applyProtection="1">
      <alignment vertical="top"/>
    </xf>
    <xf numFmtId="0" fontId="0" fillId="0" borderId="18" xfId="0" applyBorder="1" applyAlignment="1" applyProtection="1">
      <alignment vertical="top"/>
    </xf>
    <xf numFmtId="0" fontId="0" fillId="0" borderId="19" xfId="0" applyBorder="1" applyAlignment="1" applyProtection="1">
      <alignment vertical="top"/>
    </xf>
    <xf numFmtId="0" fontId="0" fillId="0" borderId="0" xfId="0" applyBorder="1" applyAlignment="1" applyProtection="1">
      <alignment vertical="top" wrapText="1"/>
    </xf>
    <xf numFmtId="0" fontId="0" fillId="0" borderId="6" xfId="0" applyBorder="1" applyAlignment="1" applyProtection="1">
      <alignment vertical="top" wrapText="1"/>
    </xf>
    <xf numFmtId="0" fontId="0" fillId="0" borderId="20" xfId="0" applyBorder="1" applyAlignment="1" applyProtection="1">
      <alignment vertical="top"/>
    </xf>
    <xf numFmtId="0" fontId="0" fillId="0" borderId="15" xfId="0" applyBorder="1" applyAlignment="1" applyProtection="1">
      <alignment vertical="top" wrapText="1"/>
    </xf>
    <xf numFmtId="0" fontId="0" fillId="0" borderId="21" xfId="0" applyBorder="1" applyAlignment="1" applyProtection="1">
      <alignment vertical="top" wrapText="1"/>
    </xf>
    <xf numFmtId="0" fontId="2" fillId="4" borderId="20" xfId="0" applyFont="1" applyFill="1" applyBorder="1" applyAlignment="1" applyProtection="1">
      <alignment vertical="top"/>
    </xf>
    <xf numFmtId="0" fontId="2" fillId="4" borderId="15" xfId="0" applyFont="1" applyFill="1" applyBorder="1" applyAlignment="1" applyProtection="1">
      <alignment vertical="top"/>
    </xf>
    <xf numFmtId="0" fontId="2" fillId="4" borderId="21" xfId="0" applyFont="1" applyFill="1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22" xfId="0" applyBorder="1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0" fillId="0" borderId="0" xfId="0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0" fillId="3" borderId="3" xfId="0" applyFont="1" applyFill="1" applyBorder="1" applyAlignment="1" applyProtection="1">
      <alignment horizontal="center" vertical="top"/>
      <protection locked="0"/>
    </xf>
    <xf numFmtId="0" fontId="0" fillId="5" borderId="3" xfId="0" applyFont="1" applyFill="1" applyBorder="1" applyAlignment="1" applyProtection="1">
      <alignment horizontal="center" vertical="top"/>
      <protection locked="0"/>
    </xf>
    <xf numFmtId="9" fontId="0" fillId="5" borderId="1" xfId="0" applyNumberFormat="1" applyFill="1" applyBorder="1" applyAlignment="1" applyProtection="1">
      <alignment horizontal="center" vertical="top"/>
      <protection locked="0"/>
    </xf>
    <xf numFmtId="9" fontId="0" fillId="2" borderId="1" xfId="0" applyNumberFormat="1" applyFill="1" applyBorder="1" applyAlignment="1" applyProtection="1">
      <alignment horizontal="center" vertical="top"/>
      <protection locked="0"/>
    </xf>
    <xf numFmtId="164" fontId="0" fillId="5" borderId="1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9" fontId="0" fillId="3" borderId="1" xfId="0" applyNumberFormat="1" applyFill="1" applyBorder="1" applyAlignment="1" applyProtection="1">
      <alignment horizontal="center" vertical="top"/>
      <protection locked="0"/>
    </xf>
    <xf numFmtId="0" fontId="0" fillId="5" borderId="1" xfId="0" applyFill="1" applyBorder="1" applyAlignment="1" applyProtection="1">
      <alignment vertical="top"/>
      <protection locked="0"/>
    </xf>
    <xf numFmtId="0" fontId="0" fillId="5" borderId="1" xfId="0" applyFill="1" applyBorder="1" applyAlignment="1" applyProtection="1">
      <alignment horizontal="center" vertical="top"/>
      <protection locked="0"/>
    </xf>
    <xf numFmtId="0" fontId="3" fillId="0" borderId="0" xfId="0" applyFont="1" applyAlignment="1" applyProtection="1">
      <alignment vertical="top"/>
    </xf>
    <xf numFmtId="0" fontId="0" fillId="3" borderId="1" xfId="0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7" xfId="0" applyBorder="1" applyAlignment="1" applyProtection="1">
      <alignment vertical="top"/>
    </xf>
    <xf numFmtId="0" fontId="0" fillId="0" borderId="8" xfId="0" applyBorder="1" applyAlignment="1" applyProtection="1">
      <alignment vertical="top"/>
    </xf>
    <xf numFmtId="0" fontId="0" fillId="0" borderId="9" xfId="0" applyBorder="1" applyAlignment="1" applyProtection="1">
      <alignment vertical="top"/>
    </xf>
    <xf numFmtId="0" fontId="0" fillId="0" borderId="10" xfId="0" applyBorder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11" xfId="0" applyBorder="1" applyAlignment="1" applyProtection="1">
      <alignment vertical="top"/>
    </xf>
    <xf numFmtId="0" fontId="0" fillId="4" borderId="1" xfId="0" applyFont="1" applyFill="1" applyBorder="1" applyAlignment="1" applyProtection="1">
      <alignment vertical="top"/>
    </xf>
    <xf numFmtId="0" fontId="2" fillId="4" borderId="1" xfId="0" applyFont="1" applyFill="1" applyBorder="1" applyAlignment="1" applyProtection="1">
      <alignment vertical="top" wrapText="1"/>
    </xf>
    <xf numFmtId="0" fontId="2" fillId="4" borderId="1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 applyProtection="1">
      <alignment vertical="top"/>
    </xf>
    <xf numFmtId="0" fontId="0" fillId="0" borderId="12" xfId="0" applyBorder="1" applyAlignment="1" applyProtection="1">
      <alignment vertical="top"/>
    </xf>
    <xf numFmtId="0" fontId="0" fillId="0" borderId="13" xfId="0" applyBorder="1" applyAlignment="1" applyProtection="1">
      <alignment vertical="top"/>
    </xf>
    <xf numFmtId="0" fontId="0" fillId="0" borderId="14" xfId="0" applyBorder="1" applyAlignment="1" applyProtection="1">
      <alignment vertical="top"/>
    </xf>
    <xf numFmtId="9" fontId="0" fillId="0" borderId="1" xfId="0" applyNumberFormat="1" applyBorder="1" applyAlignment="1" applyProtection="1">
      <alignment horizontal="center" vertical="top"/>
    </xf>
    <xf numFmtId="0" fontId="0" fillId="4" borderId="1" xfId="0" applyFill="1" applyBorder="1" applyAlignment="1" applyProtection="1">
      <alignment vertical="top"/>
    </xf>
    <xf numFmtId="9" fontId="0" fillId="0" borderId="1" xfId="0" applyNumberFormat="1" applyFill="1" applyBorder="1" applyAlignment="1" applyProtection="1">
      <alignment horizontal="center" vertical="top"/>
    </xf>
    <xf numFmtId="0" fontId="0" fillId="4" borderId="1" xfId="0" applyFill="1" applyBorder="1" applyAlignment="1" applyProtection="1">
      <alignment vertical="top"/>
    </xf>
    <xf numFmtId="0" fontId="0" fillId="0" borderId="1" xfId="0" applyBorder="1" applyAlignment="1" applyProtection="1">
      <alignment horizontal="center" vertical="top"/>
    </xf>
    <xf numFmtId="0" fontId="0" fillId="0" borderId="1" xfId="0" applyBorder="1" applyAlignment="1" applyProtection="1">
      <alignment vertical="top"/>
    </xf>
    <xf numFmtId="2" fontId="0" fillId="0" borderId="1" xfId="0" applyNumberFormat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horizontal="center" vertical="top" wrapText="1"/>
    </xf>
    <xf numFmtId="0" fontId="0" fillId="4" borderId="1" xfId="0" applyFill="1" applyBorder="1" applyAlignment="1" applyProtection="1">
      <alignment horizontal="center" vertical="top" wrapText="1"/>
    </xf>
    <xf numFmtId="164" fontId="0" fillId="0" borderId="1" xfId="0" applyNumberFormat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vertical="top"/>
    </xf>
    <xf numFmtId="3" fontId="0" fillId="0" borderId="1" xfId="0" applyNumberFormat="1" applyBorder="1" applyAlignment="1" applyProtection="1">
      <alignment vertical="top"/>
    </xf>
    <xf numFmtId="1" fontId="0" fillId="0" borderId="1" xfId="0" applyNumberFormat="1" applyBorder="1" applyAlignment="1" applyProtection="1">
      <alignment horizontal="center" vertical="top"/>
    </xf>
    <xf numFmtId="164" fontId="0" fillId="0" borderId="1" xfId="0" applyNumberFormat="1" applyBorder="1" applyAlignment="1" applyProtection="1">
      <alignment vertical="top"/>
    </xf>
    <xf numFmtId="2" fontId="0" fillId="0" borderId="1" xfId="0" applyNumberFormat="1" applyBorder="1" applyAlignment="1" applyProtection="1">
      <alignment vertical="top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DDEBF7"/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CE016-94DF-4224-8230-9CDA616A96AF}">
  <sheetPr codeName="Sheet1"/>
  <dimension ref="B2:J24"/>
  <sheetViews>
    <sheetView showGridLines="0" workbookViewId="0">
      <selection activeCell="D21" sqref="D21"/>
    </sheetView>
  </sheetViews>
  <sheetFormatPr defaultColWidth="9.140625" defaultRowHeight="15" x14ac:dyDescent="0.25"/>
  <cols>
    <col min="1" max="1" width="1.85546875" style="36" customWidth="1"/>
    <col min="2" max="2" width="0.7109375" style="36" customWidth="1"/>
    <col min="3" max="3" width="21.7109375" style="36" customWidth="1"/>
    <col min="4" max="9" width="9.140625" style="36"/>
    <col min="10" max="10" width="0.85546875" style="36" customWidth="1"/>
    <col min="11" max="16384" width="9.140625" style="36"/>
  </cols>
  <sheetData>
    <row r="2" spans="2:10" ht="30" x14ac:dyDescent="0.25">
      <c r="C2" s="37" t="s">
        <v>98</v>
      </c>
      <c r="D2" s="37"/>
      <c r="E2" s="37"/>
      <c r="F2" s="37"/>
      <c r="G2" s="37"/>
      <c r="H2" s="38" t="s">
        <v>97</v>
      </c>
      <c r="I2" s="38"/>
      <c r="J2" s="39" t="s">
        <v>92</v>
      </c>
    </row>
    <row r="3" spans="2:10" ht="11.25" customHeight="1" x14ac:dyDescent="0.25"/>
    <row r="4" spans="2:10" x14ac:dyDescent="0.25">
      <c r="B4" s="40" t="s">
        <v>87</v>
      </c>
      <c r="C4" s="40"/>
    </row>
    <row r="5" spans="2:10" x14ac:dyDescent="0.25">
      <c r="B5" s="41" t="s">
        <v>58</v>
      </c>
      <c r="C5" s="41"/>
    </row>
    <row r="6" spans="2:10" x14ac:dyDescent="0.25">
      <c r="B6" s="42" t="s">
        <v>59</v>
      </c>
      <c r="C6" s="42"/>
    </row>
    <row r="7" spans="2:10" x14ac:dyDescent="0.25">
      <c r="B7" s="43" t="s">
        <v>60</v>
      </c>
      <c r="C7" s="43"/>
    </row>
    <row r="8" spans="2:10" ht="11.25" customHeight="1" x14ac:dyDescent="0.25"/>
    <row r="9" spans="2:10" x14ac:dyDescent="0.25">
      <c r="B9" s="44"/>
      <c r="C9" s="45" t="s">
        <v>86</v>
      </c>
      <c r="D9" s="45"/>
      <c r="E9" s="45"/>
      <c r="F9" s="45"/>
      <c r="G9" s="45"/>
      <c r="H9" s="45"/>
      <c r="I9" s="45"/>
      <c r="J9" s="46"/>
    </row>
    <row r="10" spans="2:10" ht="3.75" customHeight="1" x14ac:dyDescent="0.25">
      <c r="B10" s="47"/>
      <c r="C10" s="48"/>
      <c r="D10" s="48"/>
      <c r="E10" s="48"/>
      <c r="F10" s="48"/>
      <c r="G10" s="48"/>
      <c r="H10" s="48"/>
      <c r="I10" s="48"/>
      <c r="J10" s="49"/>
    </row>
    <row r="11" spans="2:10" x14ac:dyDescent="0.25">
      <c r="B11" s="50"/>
      <c r="C11" s="51" t="s">
        <v>72</v>
      </c>
      <c r="D11" s="52"/>
      <c r="E11" s="52"/>
      <c r="F11" s="52"/>
      <c r="G11" s="52"/>
      <c r="H11" s="52"/>
      <c r="I11" s="52"/>
      <c r="J11" s="53"/>
    </row>
    <row r="12" spans="2:10" ht="60" x14ac:dyDescent="0.25">
      <c r="B12" s="54"/>
      <c r="C12" s="55" t="s">
        <v>71</v>
      </c>
      <c r="D12" s="55"/>
      <c r="E12" s="55"/>
      <c r="F12" s="55"/>
      <c r="G12" s="55"/>
      <c r="H12" s="55"/>
      <c r="I12" s="55"/>
      <c r="J12" s="56" t="s">
        <v>84</v>
      </c>
    </row>
    <row r="13" spans="2:10" x14ac:dyDescent="0.25">
      <c r="B13" s="50"/>
      <c r="C13" s="51" t="s">
        <v>73</v>
      </c>
      <c r="D13" s="52"/>
      <c r="E13" s="52"/>
      <c r="F13" s="52"/>
      <c r="G13" s="52"/>
      <c r="H13" s="52"/>
      <c r="I13" s="52"/>
      <c r="J13" s="53"/>
    </row>
    <row r="14" spans="2:10" ht="60" x14ac:dyDescent="0.25">
      <c r="B14" s="54"/>
      <c r="C14" s="55" t="s">
        <v>96</v>
      </c>
      <c r="D14" s="55"/>
      <c r="E14" s="55"/>
      <c r="F14" s="55"/>
      <c r="G14" s="55"/>
      <c r="H14" s="55"/>
      <c r="I14" s="55"/>
      <c r="J14" s="56" t="s">
        <v>84</v>
      </c>
    </row>
    <row r="15" spans="2:10" x14ac:dyDescent="0.25">
      <c r="B15" s="50"/>
      <c r="C15" s="51" t="s">
        <v>74</v>
      </c>
      <c r="D15" s="52"/>
      <c r="E15" s="52"/>
      <c r="F15" s="52"/>
      <c r="G15" s="52"/>
      <c r="H15" s="52"/>
      <c r="I15" s="52"/>
      <c r="J15" s="53"/>
    </row>
    <row r="16" spans="2:10" ht="45" x14ac:dyDescent="0.25">
      <c r="B16" s="54"/>
      <c r="C16" s="55" t="s">
        <v>75</v>
      </c>
      <c r="D16" s="55"/>
      <c r="E16" s="55"/>
      <c r="F16" s="55"/>
      <c r="G16" s="55"/>
      <c r="H16" s="55"/>
      <c r="I16" s="55"/>
      <c r="J16" s="56" t="s">
        <v>83</v>
      </c>
    </row>
    <row r="17" spans="2:10" x14ac:dyDescent="0.25">
      <c r="B17" s="50"/>
      <c r="C17" s="51" t="s">
        <v>76</v>
      </c>
      <c r="D17" s="52"/>
      <c r="E17" s="52"/>
      <c r="F17" s="52"/>
      <c r="G17" s="52"/>
      <c r="H17" s="52"/>
      <c r="I17" s="52"/>
      <c r="J17" s="53"/>
    </row>
    <row r="18" spans="2:10" ht="90" x14ac:dyDescent="0.25">
      <c r="B18" s="54"/>
      <c r="C18" s="55" t="s">
        <v>78</v>
      </c>
      <c r="D18" s="55"/>
      <c r="E18" s="55"/>
      <c r="F18" s="55"/>
      <c r="G18" s="55"/>
      <c r="H18" s="55"/>
      <c r="I18" s="55"/>
      <c r="J18" s="56" t="s">
        <v>85</v>
      </c>
    </row>
    <row r="19" spans="2:10" x14ac:dyDescent="0.25">
      <c r="B19" s="50"/>
      <c r="C19" s="51" t="s">
        <v>77</v>
      </c>
      <c r="D19" s="52"/>
      <c r="E19" s="52"/>
      <c r="F19" s="52"/>
      <c r="G19" s="52"/>
      <c r="H19" s="52"/>
      <c r="I19" s="52"/>
      <c r="J19" s="53"/>
    </row>
    <row r="20" spans="2:10" ht="90" x14ac:dyDescent="0.25">
      <c r="B20" s="57"/>
      <c r="C20" s="58" t="s">
        <v>79</v>
      </c>
      <c r="D20" s="58"/>
      <c r="E20" s="58"/>
      <c r="F20" s="58"/>
      <c r="G20" s="58"/>
      <c r="H20" s="58"/>
      <c r="I20" s="58"/>
      <c r="J20" s="59" t="s">
        <v>85</v>
      </c>
    </row>
    <row r="21" spans="2:10" ht="11.25" customHeight="1" x14ac:dyDescent="0.25"/>
    <row r="22" spans="2:10" x14ac:dyDescent="0.25">
      <c r="B22" s="44"/>
      <c r="C22" s="45" t="s">
        <v>88</v>
      </c>
      <c r="D22" s="45"/>
      <c r="E22" s="45"/>
      <c r="F22" s="45"/>
      <c r="G22" s="45"/>
      <c r="H22" s="45"/>
      <c r="I22" s="45"/>
      <c r="J22" s="46"/>
    </row>
    <row r="23" spans="2:10" ht="3.75" customHeight="1" x14ac:dyDescent="0.25">
      <c r="B23" s="60"/>
      <c r="C23" s="61"/>
      <c r="D23" s="61"/>
      <c r="E23" s="61"/>
      <c r="F23" s="61"/>
      <c r="G23" s="61"/>
      <c r="H23" s="61"/>
      <c r="I23" s="61"/>
      <c r="J23" s="62"/>
    </row>
    <row r="24" spans="2:10" ht="45" x14ac:dyDescent="0.25">
      <c r="B24" s="63"/>
      <c r="C24" s="64" t="s">
        <v>89</v>
      </c>
      <c r="D24" s="64"/>
      <c r="E24" s="64"/>
      <c r="F24" s="64"/>
      <c r="G24" s="64"/>
      <c r="H24" s="64"/>
      <c r="I24" s="64"/>
      <c r="J24" s="65" t="s">
        <v>83</v>
      </c>
    </row>
  </sheetData>
  <sheetProtection algorithmName="SHA-512" hashValue="UqB0KGGhPRxxo79ktDkHTJwucT9B+n//2nbWH3xNCeizIBLCTIz+kPdo4+rRrqmiEq+ogbL+7Pm68pzt6tKWrg==" saltValue="1M7FgdEA+Wr+O6TN6bEvUQ==" spinCount="100000" sheet="1" objects="1" scenarios="1"/>
  <mergeCells count="14">
    <mergeCell ref="C2:G2"/>
    <mergeCell ref="H2:I2"/>
    <mergeCell ref="B4:C4"/>
    <mergeCell ref="B5:C5"/>
    <mergeCell ref="B6:C6"/>
    <mergeCell ref="B7:C7"/>
    <mergeCell ref="C24:I24"/>
    <mergeCell ref="C22:I22"/>
    <mergeCell ref="C12:I12"/>
    <mergeCell ref="C14:I14"/>
    <mergeCell ref="C16:I16"/>
    <mergeCell ref="C18:I18"/>
    <mergeCell ref="C20:I20"/>
    <mergeCell ref="C9:I9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E85A6-CF3A-4D32-8292-309C5EF2A042}">
  <sheetPr codeName="Sheet2"/>
  <dimension ref="A1:T75"/>
  <sheetViews>
    <sheetView showGridLines="0" tabSelected="1" workbookViewId="0">
      <selection activeCell="O24" sqref="O24"/>
    </sheetView>
  </sheetViews>
  <sheetFormatPr defaultColWidth="9.140625" defaultRowHeight="15" x14ac:dyDescent="0.25"/>
  <cols>
    <col min="1" max="1" width="2.5703125" style="35" customWidth="1"/>
    <col min="2" max="2" width="1" style="35" customWidth="1"/>
    <col min="3" max="3" width="37.7109375" style="35" customWidth="1"/>
    <col min="4" max="4" width="28" style="35" customWidth="1"/>
    <col min="5" max="5" width="15" style="35" customWidth="1"/>
    <col min="6" max="18" width="13" style="35" customWidth="1"/>
    <col min="19" max="19" width="1" style="35" customWidth="1"/>
    <col min="20" max="16384" width="9.140625" style="35"/>
  </cols>
  <sheetData>
    <row r="1" spans="1:20" x14ac:dyDescent="0.2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30" x14ac:dyDescent="0.25">
      <c r="A2" s="36"/>
      <c r="B2" s="36"/>
      <c r="C2" s="37" t="str">
        <f>Instructions!C2</f>
        <v>Town of Halton Hills
Indoor Water Use Reduction Calculator for GDS Measure 1.3</v>
      </c>
      <c r="D2" s="37"/>
      <c r="E2" s="37"/>
      <c r="F2" s="38" t="str">
        <f>Instructions!H2</f>
        <v>Version 1
June 14, 2021</v>
      </c>
      <c r="G2" s="38"/>
      <c r="H2" s="39" t="s">
        <v>92</v>
      </c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11.25" customHeight="1" x14ac:dyDescent="0.2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30" x14ac:dyDescent="0.25">
      <c r="A4" s="36"/>
      <c r="B4" s="36"/>
      <c r="C4" s="77"/>
      <c r="D4" s="36"/>
      <c r="E4" s="78" t="s">
        <v>58</v>
      </c>
      <c r="F4" s="79" t="s">
        <v>59</v>
      </c>
      <c r="G4" s="80" t="s">
        <v>60</v>
      </c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</row>
    <row r="5" spans="1:20" ht="11.25" customHeight="1" thickBot="1" x14ac:dyDescent="0.3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5.25" customHeight="1" x14ac:dyDescent="0.25">
      <c r="A6" s="36"/>
      <c r="B6" s="81"/>
      <c r="C6" s="82"/>
      <c r="D6" s="82"/>
      <c r="E6" s="82"/>
      <c r="F6" s="82"/>
      <c r="G6" s="82"/>
      <c r="H6" s="82"/>
      <c r="I6" s="82"/>
      <c r="J6" s="83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x14ac:dyDescent="0.25">
      <c r="A7" s="36"/>
      <c r="B7" s="84"/>
      <c r="C7" s="85" t="s">
        <v>63</v>
      </c>
      <c r="D7" s="86"/>
      <c r="E7" s="86"/>
      <c r="F7" s="86"/>
      <c r="G7" s="86"/>
      <c r="H7" s="86"/>
      <c r="I7" s="86"/>
      <c r="J7" s="87"/>
      <c r="K7" s="36"/>
      <c r="L7" s="36"/>
      <c r="M7" s="36"/>
      <c r="N7" s="36"/>
      <c r="O7" s="36"/>
      <c r="P7" s="36"/>
      <c r="Q7" s="36"/>
      <c r="R7" s="36"/>
      <c r="S7" s="36"/>
      <c r="T7" s="36"/>
    </row>
    <row r="8" spans="1:20" s="66" customFormat="1" ht="5.25" customHeight="1" x14ac:dyDescent="0.25">
      <c r="A8" s="86"/>
      <c r="B8" s="84"/>
      <c r="C8" s="86"/>
      <c r="D8" s="86"/>
      <c r="E8" s="86"/>
      <c r="F8" s="86"/>
      <c r="G8" s="86"/>
      <c r="H8" s="86"/>
      <c r="I8" s="86"/>
      <c r="J8" s="87"/>
      <c r="K8" s="86"/>
      <c r="L8" s="86"/>
      <c r="M8" s="86"/>
      <c r="N8" s="86"/>
      <c r="O8" s="86"/>
      <c r="P8" s="86"/>
      <c r="Q8" s="86"/>
      <c r="R8" s="86"/>
      <c r="S8" s="86"/>
      <c r="T8" s="86"/>
    </row>
    <row r="9" spans="1:20" x14ac:dyDescent="0.25">
      <c r="A9" s="36"/>
      <c r="B9" s="84"/>
      <c r="C9" s="88" t="s">
        <v>11</v>
      </c>
      <c r="D9" s="67"/>
      <c r="E9" s="86"/>
      <c r="F9" s="86"/>
      <c r="G9" s="86"/>
      <c r="H9" s="86"/>
      <c r="I9" s="86"/>
      <c r="J9" s="87"/>
      <c r="K9" s="36"/>
      <c r="L9" s="36"/>
      <c r="M9" s="36"/>
      <c r="N9" s="36"/>
      <c r="O9" s="36"/>
      <c r="P9" s="36"/>
      <c r="Q9" s="36"/>
      <c r="R9" s="36"/>
      <c r="S9" s="36"/>
      <c r="T9" s="36"/>
    </row>
    <row r="10" spans="1:20" ht="11.25" customHeight="1" x14ac:dyDescent="0.25">
      <c r="A10" s="36"/>
      <c r="B10" s="84"/>
      <c r="C10" s="86"/>
      <c r="D10" s="86"/>
      <c r="E10" s="86"/>
      <c r="F10" s="86"/>
      <c r="G10" s="86"/>
      <c r="H10" s="86"/>
      <c r="I10" s="86"/>
      <c r="J10" s="87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1:20" ht="30" x14ac:dyDescent="0.25">
      <c r="A11" s="36"/>
      <c r="B11" s="84"/>
      <c r="C11" s="89" t="s">
        <v>0</v>
      </c>
      <c r="D11" s="90" t="s">
        <v>4</v>
      </c>
      <c r="E11" s="90" t="s">
        <v>5</v>
      </c>
      <c r="F11" s="90" t="s">
        <v>6</v>
      </c>
      <c r="G11" s="90" t="s">
        <v>7</v>
      </c>
      <c r="H11" s="90" t="s">
        <v>8</v>
      </c>
      <c r="I11" s="90" t="s">
        <v>9</v>
      </c>
      <c r="J11" s="87"/>
      <c r="K11" s="36"/>
      <c r="L11" s="36"/>
      <c r="M11" s="36"/>
      <c r="N11" s="36"/>
      <c r="O11" s="36"/>
      <c r="P11" s="36"/>
      <c r="Q11" s="36"/>
      <c r="R11" s="36"/>
      <c r="S11" s="36"/>
      <c r="T11" s="36"/>
    </row>
    <row r="12" spans="1:20" x14ac:dyDescent="0.25">
      <c r="A12" s="36"/>
      <c r="B12" s="84"/>
      <c r="C12" s="91" t="s">
        <v>10</v>
      </c>
      <c r="D12" s="68"/>
      <c r="E12" s="68"/>
      <c r="F12" s="68"/>
      <c r="G12" s="68"/>
      <c r="H12" s="68"/>
      <c r="I12" s="69"/>
      <c r="J12" s="87"/>
      <c r="K12" s="36"/>
      <c r="L12" s="36"/>
      <c r="M12" s="36"/>
      <c r="N12" s="36"/>
      <c r="O12" s="36"/>
      <c r="P12" s="36"/>
      <c r="Q12" s="36"/>
      <c r="R12" s="36"/>
      <c r="S12" s="36"/>
      <c r="T12" s="36"/>
    </row>
    <row r="13" spans="1:20" ht="6.75" customHeight="1" thickBot="1" x14ac:dyDescent="0.3">
      <c r="A13" s="36"/>
      <c r="B13" s="92"/>
      <c r="C13" s="93"/>
      <c r="D13" s="93"/>
      <c r="E13" s="93"/>
      <c r="F13" s="93"/>
      <c r="G13" s="93"/>
      <c r="H13" s="93"/>
      <c r="I13" s="93"/>
      <c r="J13" s="94"/>
      <c r="K13" s="36"/>
      <c r="L13" s="36"/>
      <c r="M13" s="36"/>
      <c r="N13" s="36"/>
      <c r="O13" s="36"/>
      <c r="P13" s="36"/>
      <c r="Q13" s="36"/>
      <c r="R13" s="36"/>
      <c r="S13" s="36"/>
      <c r="T13" s="36"/>
    </row>
    <row r="14" spans="1:20" ht="15.75" thickBot="1" x14ac:dyDescent="0.3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ht="5.25" customHeight="1" x14ac:dyDescent="0.25">
      <c r="A15" s="36"/>
      <c r="B15" s="81"/>
      <c r="C15" s="82"/>
      <c r="D15" s="82"/>
      <c r="E15" s="82"/>
      <c r="F15" s="82"/>
      <c r="G15" s="82"/>
      <c r="H15" s="82"/>
      <c r="I15" s="82"/>
      <c r="J15" s="83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x14ac:dyDescent="0.25">
      <c r="A16" s="36"/>
      <c r="B16" s="84"/>
      <c r="C16" s="85" t="s">
        <v>95</v>
      </c>
      <c r="D16" s="86"/>
      <c r="E16" s="86"/>
      <c r="F16" s="86"/>
      <c r="G16" s="86"/>
      <c r="H16" s="86"/>
      <c r="I16" s="86"/>
      <c r="J16" s="87"/>
      <c r="K16" s="36"/>
      <c r="L16" s="36"/>
      <c r="M16" s="36"/>
      <c r="N16" s="36"/>
      <c r="O16" s="36"/>
      <c r="P16" s="36"/>
      <c r="Q16" s="36"/>
      <c r="R16" s="36"/>
      <c r="S16" s="36"/>
      <c r="T16" s="36"/>
    </row>
    <row r="17" spans="1:20" s="66" customFormat="1" ht="5.25" customHeight="1" x14ac:dyDescent="0.25">
      <c r="A17" s="86"/>
      <c r="B17" s="84"/>
      <c r="C17" s="86"/>
      <c r="D17" s="86"/>
      <c r="E17" s="86"/>
      <c r="F17" s="86"/>
      <c r="G17" s="86"/>
      <c r="H17" s="86"/>
      <c r="I17" s="86"/>
      <c r="J17" s="87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1:20" x14ac:dyDescent="0.25">
      <c r="A18" s="36"/>
      <c r="B18" s="84"/>
      <c r="C18" s="88" t="s">
        <v>2</v>
      </c>
      <c r="D18" s="70"/>
      <c r="E18" s="86"/>
      <c r="F18" s="86"/>
      <c r="G18" s="86"/>
      <c r="H18" s="86"/>
      <c r="I18" s="86"/>
      <c r="J18" s="87"/>
      <c r="K18" s="36"/>
      <c r="L18" s="36"/>
      <c r="M18" s="36"/>
      <c r="N18" s="36"/>
      <c r="O18" s="36"/>
      <c r="P18" s="36"/>
      <c r="Q18" s="36"/>
      <c r="R18" s="36"/>
      <c r="S18" s="36"/>
      <c r="T18" s="36"/>
    </row>
    <row r="19" spans="1:20" x14ac:dyDescent="0.25">
      <c r="A19" s="36"/>
      <c r="B19" s="84"/>
      <c r="C19" s="88" t="s">
        <v>3</v>
      </c>
      <c r="D19" s="70"/>
      <c r="E19" s="86"/>
      <c r="F19" s="86"/>
      <c r="G19" s="86"/>
      <c r="H19" s="86"/>
      <c r="I19" s="86"/>
      <c r="J19" s="87"/>
      <c r="K19" s="36"/>
      <c r="L19" s="36"/>
      <c r="M19" s="36"/>
      <c r="N19" s="36"/>
      <c r="O19" s="36"/>
      <c r="P19" s="36"/>
      <c r="Q19" s="36"/>
      <c r="R19" s="36"/>
      <c r="S19" s="36"/>
      <c r="T19" s="36"/>
    </row>
    <row r="20" spans="1:20" x14ac:dyDescent="0.25">
      <c r="A20" s="36"/>
      <c r="B20" s="84"/>
      <c r="C20" s="88" t="s">
        <v>1</v>
      </c>
      <c r="D20" s="95">
        <f>SUM(D18:D19)</f>
        <v>0</v>
      </c>
      <c r="E20" s="86"/>
      <c r="F20" s="86"/>
      <c r="G20" s="86"/>
      <c r="H20" s="86"/>
      <c r="I20" s="86"/>
      <c r="J20" s="87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1:20" x14ac:dyDescent="0.25">
      <c r="A21" s="36"/>
      <c r="B21" s="84"/>
      <c r="C21" s="86"/>
      <c r="D21" s="86"/>
      <c r="E21" s="86"/>
      <c r="F21" s="86"/>
      <c r="G21" s="86"/>
      <c r="H21" s="86"/>
      <c r="I21" s="86"/>
      <c r="J21" s="87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1:20" x14ac:dyDescent="0.25">
      <c r="A22" s="36"/>
      <c r="B22" s="84"/>
      <c r="C22" s="96" t="s">
        <v>61</v>
      </c>
      <c r="D22" s="96"/>
      <c r="E22" s="71"/>
      <c r="F22" s="86"/>
      <c r="G22" s="86"/>
      <c r="H22" s="86"/>
      <c r="I22" s="86"/>
      <c r="J22" s="87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1:20" x14ac:dyDescent="0.25">
      <c r="A23" s="36"/>
      <c r="B23" s="84"/>
      <c r="C23" s="96" t="s">
        <v>13</v>
      </c>
      <c r="D23" s="96"/>
      <c r="E23" s="67"/>
      <c r="F23" s="86"/>
      <c r="G23" s="86"/>
      <c r="H23" s="86"/>
      <c r="I23" s="86"/>
      <c r="J23" s="87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1:20" x14ac:dyDescent="0.25">
      <c r="A24" s="36"/>
      <c r="B24" s="84"/>
      <c r="C24" s="96" t="s">
        <v>62</v>
      </c>
      <c r="D24" s="96"/>
      <c r="E24" s="97">
        <f>IF(E23="No",E22,E22*(1-0.05))</f>
        <v>0</v>
      </c>
      <c r="F24" s="86"/>
      <c r="G24" s="86"/>
      <c r="H24" s="86"/>
      <c r="I24" s="86"/>
      <c r="J24" s="87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1:20" x14ac:dyDescent="0.25">
      <c r="A25" s="36"/>
      <c r="B25" s="84"/>
      <c r="C25" s="86"/>
      <c r="D25" s="86"/>
      <c r="E25" s="86"/>
      <c r="F25" s="86"/>
      <c r="G25" s="86"/>
      <c r="H25" s="86"/>
      <c r="I25" s="86"/>
      <c r="J25" s="87"/>
      <c r="K25" s="36"/>
      <c r="L25" s="36"/>
      <c r="M25" s="36"/>
      <c r="N25" s="36"/>
      <c r="O25" s="36"/>
      <c r="P25" s="36"/>
      <c r="Q25" s="36"/>
      <c r="R25" s="36"/>
      <c r="S25" s="36"/>
      <c r="T25" s="36"/>
    </row>
    <row r="26" spans="1:20" ht="30" x14ac:dyDescent="0.25">
      <c r="A26" s="36"/>
      <c r="B26" s="84"/>
      <c r="C26" s="89" t="s">
        <v>42</v>
      </c>
      <c r="D26" s="90" t="s">
        <v>4</v>
      </c>
      <c r="E26" s="90" t="s">
        <v>5</v>
      </c>
      <c r="F26" s="90" t="s">
        <v>6</v>
      </c>
      <c r="G26" s="90" t="s">
        <v>7</v>
      </c>
      <c r="H26" s="90" t="s">
        <v>8</v>
      </c>
      <c r="I26" s="90" t="s">
        <v>9</v>
      </c>
      <c r="J26" s="87"/>
      <c r="K26" s="36"/>
      <c r="L26" s="36"/>
      <c r="M26" s="36"/>
      <c r="N26" s="36"/>
      <c r="O26" s="36"/>
      <c r="P26" s="36"/>
      <c r="Q26" s="36"/>
      <c r="R26" s="36"/>
      <c r="S26" s="36"/>
      <c r="T26" s="36"/>
    </row>
    <row r="27" spans="1:20" x14ac:dyDescent="0.25">
      <c r="A27" s="36"/>
      <c r="B27" s="84"/>
      <c r="C27" s="98" t="s">
        <v>2</v>
      </c>
      <c r="D27" s="99">
        <f t="shared" ref="D27:I27" si="0">D$12*$D$18</f>
        <v>0</v>
      </c>
      <c r="E27" s="99">
        <f t="shared" si="0"/>
        <v>0</v>
      </c>
      <c r="F27" s="99">
        <f t="shared" si="0"/>
        <v>0</v>
      </c>
      <c r="G27" s="99">
        <f t="shared" si="0"/>
        <v>0</v>
      </c>
      <c r="H27" s="99">
        <f t="shared" si="0"/>
        <v>0</v>
      </c>
      <c r="I27" s="99">
        <f t="shared" si="0"/>
        <v>0</v>
      </c>
      <c r="J27" s="87"/>
      <c r="K27" s="36"/>
      <c r="L27" s="36"/>
      <c r="M27" s="36"/>
      <c r="N27" s="36"/>
      <c r="O27" s="36"/>
      <c r="P27" s="36"/>
      <c r="Q27" s="36"/>
      <c r="R27" s="36"/>
      <c r="S27" s="36"/>
      <c r="T27" s="36"/>
    </row>
    <row r="28" spans="1:20" x14ac:dyDescent="0.25">
      <c r="A28" s="36"/>
      <c r="B28" s="84"/>
      <c r="C28" s="98" t="s">
        <v>3</v>
      </c>
      <c r="D28" s="99">
        <f t="shared" ref="D28:I28" si="1">D$12*$D$19</f>
        <v>0</v>
      </c>
      <c r="E28" s="99">
        <f t="shared" si="1"/>
        <v>0</v>
      </c>
      <c r="F28" s="99">
        <f t="shared" si="1"/>
        <v>0</v>
      </c>
      <c r="G28" s="99">
        <f t="shared" si="1"/>
        <v>0</v>
      </c>
      <c r="H28" s="99">
        <f t="shared" si="1"/>
        <v>0</v>
      </c>
      <c r="I28" s="99">
        <f t="shared" si="1"/>
        <v>0</v>
      </c>
      <c r="J28" s="87"/>
      <c r="K28" s="36"/>
      <c r="L28" s="36"/>
      <c r="M28" s="36"/>
      <c r="N28" s="36"/>
      <c r="O28" s="36"/>
      <c r="P28" s="36"/>
      <c r="Q28" s="36"/>
      <c r="R28" s="36"/>
      <c r="S28" s="36"/>
      <c r="T28" s="36"/>
    </row>
    <row r="29" spans="1:20" ht="6.75" customHeight="1" thickBot="1" x14ac:dyDescent="0.3">
      <c r="A29" s="36"/>
      <c r="B29" s="92"/>
      <c r="C29" s="93"/>
      <c r="D29" s="93"/>
      <c r="E29" s="93"/>
      <c r="F29" s="93"/>
      <c r="G29" s="93"/>
      <c r="H29" s="93"/>
      <c r="I29" s="93"/>
      <c r="J29" s="94"/>
      <c r="K29" s="36"/>
      <c r="L29" s="36"/>
      <c r="M29" s="36"/>
      <c r="N29" s="36"/>
      <c r="O29" s="36"/>
      <c r="P29" s="36"/>
      <c r="Q29" s="36"/>
      <c r="R29" s="36"/>
      <c r="S29" s="36"/>
      <c r="T29" s="36"/>
    </row>
    <row r="30" spans="1:20" ht="15.75" thickBot="1" x14ac:dyDescent="0.3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</row>
    <row r="31" spans="1:20" ht="5.25" customHeight="1" x14ac:dyDescent="0.25">
      <c r="A31" s="36"/>
      <c r="B31" s="81"/>
      <c r="C31" s="82"/>
      <c r="D31" s="82"/>
      <c r="E31" s="82"/>
      <c r="F31" s="83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</row>
    <row r="32" spans="1:20" x14ac:dyDescent="0.25">
      <c r="A32" s="36"/>
      <c r="B32" s="84"/>
      <c r="C32" s="85" t="s">
        <v>64</v>
      </c>
      <c r="D32" s="86"/>
      <c r="E32" s="86"/>
      <c r="F32" s="87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3" spans="1:20" s="66" customFormat="1" ht="5.25" customHeight="1" x14ac:dyDescent="0.25">
      <c r="A33" s="86"/>
      <c r="B33" s="84"/>
      <c r="C33" s="86"/>
      <c r="D33" s="86"/>
      <c r="E33" s="86"/>
      <c r="F33" s="87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1:20" ht="34.5" customHeight="1" x14ac:dyDescent="0.25">
      <c r="A34" s="36"/>
      <c r="B34" s="84"/>
      <c r="C34" s="55" t="s">
        <v>12</v>
      </c>
      <c r="D34" s="55"/>
      <c r="E34" s="55"/>
      <c r="F34" s="87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</row>
    <row r="35" spans="1:20" x14ac:dyDescent="0.25">
      <c r="A35" s="36"/>
      <c r="B35" s="84"/>
      <c r="C35" s="98" t="s">
        <v>66</v>
      </c>
      <c r="D35" s="72"/>
      <c r="E35" s="100" t="s">
        <v>65</v>
      </c>
      <c r="F35" s="87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</row>
    <row r="36" spans="1:20" x14ac:dyDescent="0.25">
      <c r="A36" s="36"/>
      <c r="B36" s="84"/>
      <c r="C36" s="98" t="s">
        <v>67</v>
      </c>
      <c r="D36" s="72"/>
      <c r="E36" s="100" t="s">
        <v>65</v>
      </c>
      <c r="F36" s="87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</row>
    <row r="37" spans="1:20" x14ac:dyDescent="0.25">
      <c r="A37" s="36"/>
      <c r="B37" s="84"/>
      <c r="C37" s="98" t="s">
        <v>68</v>
      </c>
      <c r="D37" s="101">
        <f>IFERROR(((D18*D35*(2-(E24*2)))+(D19*2*D35)+(D18*D36)+(D19*D36))/((D18*(1+(2-(E24*2)))+(D19*(1+2)))),0)</f>
        <v>0</v>
      </c>
      <c r="E37" s="100" t="s">
        <v>65</v>
      </c>
      <c r="F37" s="87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</row>
    <row r="38" spans="1:20" ht="6.75" customHeight="1" thickBot="1" x14ac:dyDescent="0.3">
      <c r="A38" s="36"/>
      <c r="B38" s="92"/>
      <c r="C38" s="93"/>
      <c r="D38" s="93"/>
      <c r="E38" s="93"/>
      <c r="F38" s="94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</row>
    <row r="39" spans="1:20" ht="15.75" thickBot="1" x14ac:dyDescent="0.3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</row>
    <row r="40" spans="1:20" ht="5.25" customHeight="1" x14ac:dyDescent="0.25">
      <c r="A40" s="36"/>
      <c r="B40" s="81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3"/>
      <c r="R40" s="36"/>
      <c r="S40" s="36"/>
      <c r="T40" s="36"/>
    </row>
    <row r="41" spans="1:20" x14ac:dyDescent="0.25">
      <c r="A41" s="36"/>
      <c r="B41" s="84"/>
      <c r="C41" s="85" t="s">
        <v>91</v>
      </c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7"/>
      <c r="R41" s="36"/>
      <c r="S41" s="36"/>
      <c r="T41" s="36"/>
    </row>
    <row r="42" spans="1:20" s="66" customFormat="1" ht="5.25" customHeight="1" x14ac:dyDescent="0.25">
      <c r="A42" s="86"/>
      <c r="B42" s="84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7"/>
      <c r="R42" s="86"/>
      <c r="S42" s="86"/>
      <c r="T42" s="86"/>
    </row>
    <row r="43" spans="1:20" x14ac:dyDescent="0.25">
      <c r="A43" s="36"/>
      <c r="B43" s="84"/>
      <c r="C43" s="90" t="s">
        <v>14</v>
      </c>
      <c r="D43" s="102" t="s">
        <v>69</v>
      </c>
      <c r="E43" s="102" t="s">
        <v>80</v>
      </c>
      <c r="F43" s="102" t="s">
        <v>15</v>
      </c>
      <c r="G43" s="102" t="s">
        <v>16</v>
      </c>
      <c r="H43" s="102"/>
      <c r="I43" s="102"/>
      <c r="J43" s="102"/>
      <c r="K43" s="102"/>
      <c r="L43" s="102"/>
      <c r="M43" s="102" t="s">
        <v>17</v>
      </c>
      <c r="N43" s="102"/>
      <c r="O43" s="102" t="s">
        <v>20</v>
      </c>
      <c r="P43" s="102"/>
      <c r="Q43" s="87"/>
      <c r="R43" s="36"/>
      <c r="S43" s="36"/>
      <c r="T43" s="36"/>
    </row>
    <row r="44" spans="1:20" ht="30" x14ac:dyDescent="0.25">
      <c r="A44" s="36"/>
      <c r="B44" s="84"/>
      <c r="C44" s="103" t="s">
        <v>41</v>
      </c>
      <c r="D44" s="102"/>
      <c r="E44" s="102"/>
      <c r="F44" s="102"/>
      <c r="G44" s="103" t="s">
        <v>4</v>
      </c>
      <c r="H44" s="103" t="s">
        <v>5</v>
      </c>
      <c r="I44" s="103" t="s">
        <v>6</v>
      </c>
      <c r="J44" s="103" t="s">
        <v>7</v>
      </c>
      <c r="K44" s="103" t="s">
        <v>8</v>
      </c>
      <c r="L44" s="103" t="s">
        <v>9</v>
      </c>
      <c r="M44" s="103" t="s">
        <v>18</v>
      </c>
      <c r="N44" s="103" t="s">
        <v>19</v>
      </c>
      <c r="O44" s="103" t="s">
        <v>21</v>
      </c>
      <c r="P44" s="103" t="s">
        <v>22</v>
      </c>
      <c r="Q44" s="87"/>
      <c r="R44" s="36"/>
      <c r="S44" s="36"/>
      <c r="T44" s="36"/>
    </row>
    <row r="45" spans="1:20" x14ac:dyDescent="0.25">
      <c r="A45" s="36"/>
      <c r="B45" s="84"/>
      <c r="C45" s="73"/>
      <c r="D45" s="101">
        <f>IFERROR(INDEX('Baseline Usage'!$D$13:$D$15,MATCH(Calculator!C45,'Baseline Usage'!$C$13:$C$15,0)),0)</f>
        <v>0</v>
      </c>
      <c r="E45" s="67"/>
      <c r="F45" s="74">
        <v>1</v>
      </c>
      <c r="G45" s="104">
        <f>IF(D$12&gt;0,IF($C45='Baseline Usage'!$C$13,'Baseline Usage'!G$13+('Baseline Usage'!G$15*(1-Calculator!$E$24)),IF(Calculator!$C45='Baseline Usage'!$C$14,'Baseline Usage'!G$14,IF(Calculator!$C45='Baseline Usage'!$C$15,'Baseline Usage'!G$15*Calculator!$E$24,0))),0)</f>
        <v>0</v>
      </c>
      <c r="H45" s="104">
        <f>IF(E$12&gt;0,IF($C45='Baseline Usage'!$C$13,'Baseline Usage'!H$13+('Baseline Usage'!H$15*(1-Calculator!$E$24)),IF(Calculator!$C45='Baseline Usage'!$C$14,'Baseline Usage'!H$14,IF(Calculator!$C45='Baseline Usage'!$C$15,'Baseline Usage'!H$15*Calculator!$E$24,0))),0)</f>
        <v>0</v>
      </c>
      <c r="I45" s="101">
        <f>IF(F$12&gt;0,IF($C45='Baseline Usage'!$C$13,'Baseline Usage'!I$13+('Baseline Usage'!I$15*(1-Calculator!$E$24)),IF(Calculator!$C45='Baseline Usage'!$C$14,'Baseline Usage'!I$14,IF(Calculator!$C45='Baseline Usage'!$C$15,'Baseline Usage'!I$15*Calculator!$E$24,0))),0)</f>
        <v>0</v>
      </c>
      <c r="J45" s="104">
        <f>IF(G$12&gt;0,IF($C45='Baseline Usage'!$C$13,'Baseline Usage'!J$13+('Baseline Usage'!J$15*(1-Calculator!$E$24)),IF(Calculator!$C45='Baseline Usage'!$C$14,'Baseline Usage'!J$14,IF(Calculator!$C45='Baseline Usage'!$C$15,'Baseline Usage'!J$15*Calculator!$E$24,0))),0)</f>
        <v>0</v>
      </c>
      <c r="K45" s="104">
        <f>IF(H$12&gt;0,IF($C45='Baseline Usage'!$C$13,'Baseline Usage'!K$13+('Baseline Usage'!K$15*(1-Calculator!$E$24)),IF(Calculator!$C45='Baseline Usage'!$C$14,'Baseline Usage'!K$14,IF(Calculator!$C45='Baseline Usage'!$C$15,'Baseline Usage'!K$15*Calculator!$E$24,0))),0)</f>
        <v>0</v>
      </c>
      <c r="L45" s="67">
        <v>0</v>
      </c>
      <c r="M45" s="104">
        <f>IFERROR(IF(C45='Baseline Usage'!$C$14,(($D$28*G45)+($E$28*H45)+($F$28*I45)+($G$28*J45)+($H$28*K45)+($I$28*L45)),(($D$27*G45)+($E$27*H45)+($F$27*I45)+($G$27*J45)+($H$27*K45)+($I$27*$L45))),0)</f>
        <v>0</v>
      </c>
      <c r="N45" s="75"/>
      <c r="O45" s="101">
        <f>IFERROR(IF(N45&gt;0,D45*(N45*F45),D45*(M45*F45)),0)</f>
        <v>0</v>
      </c>
      <c r="P45" s="101">
        <f>IFERROR(IF(N45&gt;0,E45*(N45*F45),E45*(M45*F45)),0)</f>
        <v>0</v>
      </c>
      <c r="Q45" s="87"/>
      <c r="R45" s="36"/>
      <c r="S45" s="36"/>
      <c r="T45" s="36"/>
    </row>
    <row r="46" spans="1:20" x14ac:dyDescent="0.25">
      <c r="A46" s="36"/>
      <c r="B46" s="84"/>
      <c r="C46" s="73"/>
      <c r="D46" s="101">
        <f>IFERROR(INDEX('Baseline Usage'!$D$13:$D$15,MATCH(Calculator!C46,'Baseline Usage'!$C$13:$C$15,0)),0)</f>
        <v>0</v>
      </c>
      <c r="E46" s="67"/>
      <c r="F46" s="74">
        <v>1</v>
      </c>
      <c r="G46" s="104">
        <f>IF(D$12&gt;0,IF($C46='Baseline Usage'!$C$13,'Baseline Usage'!G$13+('Baseline Usage'!G$15*(1-Calculator!$E$24)),IF(Calculator!$C46='Baseline Usage'!$C$14,'Baseline Usage'!G$14,IF(Calculator!$C46='Baseline Usage'!$C$15,'Baseline Usage'!G$15*Calculator!$E$24,0))),0)</f>
        <v>0</v>
      </c>
      <c r="H46" s="104">
        <f>IF(E$12&gt;0,IF($C46='Baseline Usage'!$C$13,'Baseline Usage'!H$13+('Baseline Usage'!H$15*(1-Calculator!$E$24)),IF(Calculator!$C46='Baseline Usage'!$C$14,'Baseline Usage'!H$14,IF(Calculator!$C46='Baseline Usage'!$C$15,'Baseline Usage'!H$15*Calculator!$E$24,0))),0)</f>
        <v>0</v>
      </c>
      <c r="I46" s="101">
        <f>IF(F$12&gt;0,IF($C46='Baseline Usage'!$C$13,'Baseline Usage'!I$13+('Baseline Usage'!I$15*(1-Calculator!$E$24)),IF(Calculator!$C46='Baseline Usage'!$C$14,'Baseline Usage'!I$14,IF(Calculator!$C46='Baseline Usage'!$C$15,'Baseline Usage'!I$15*Calculator!$E$24,0))),0)</f>
        <v>0</v>
      </c>
      <c r="J46" s="104">
        <f>IF(G$12&gt;0,IF($C46='Baseline Usage'!$C$13,'Baseline Usage'!J$13+('Baseline Usage'!J$15*(1-Calculator!$E$24)),IF(Calculator!$C46='Baseline Usage'!$C$14,'Baseline Usage'!J$14,IF(Calculator!$C46='Baseline Usage'!$C$15,'Baseline Usage'!J$15*Calculator!$E$24,0))),0)</f>
        <v>0</v>
      </c>
      <c r="K46" s="104">
        <f>IF(H$12&gt;0,IF($C46='Baseline Usage'!$C$13,'Baseline Usage'!K$13+('Baseline Usage'!K$15*(1-Calculator!$E$24)),IF(Calculator!$C46='Baseline Usage'!$C$14,'Baseline Usage'!K$14,IF(Calculator!$C46='Baseline Usage'!$C$15,'Baseline Usage'!K$15*Calculator!$E$24,0))),0)</f>
        <v>0</v>
      </c>
      <c r="L46" s="67">
        <v>0</v>
      </c>
      <c r="M46" s="104">
        <f>IFERROR(IF(C46='Baseline Usage'!$C$14,(($D$28*G46)+($E$28*H46)+($F$28*I46)+($G$28*J46)+($H$28*K46)+($I$28*L46)),(($D$27*G46)+($E$27*H46)+($F$27*I46)+($G$27*J46)+($H$27*K46)+($I$27*$L46))),0)</f>
        <v>0</v>
      </c>
      <c r="N46" s="75"/>
      <c r="O46" s="101">
        <f>IFERROR(IF(N46&gt;0,D46*(N46*F46),D46*(M46*F46)),0)</f>
        <v>0</v>
      </c>
      <c r="P46" s="101">
        <f>IFERROR(IF(N46&gt;0,E46*(N46*F46),E46*(M46*F46)),0)</f>
        <v>0</v>
      </c>
      <c r="Q46" s="87"/>
      <c r="R46" s="36"/>
      <c r="S46" s="36"/>
      <c r="T46" s="36"/>
    </row>
    <row r="47" spans="1:20" x14ac:dyDescent="0.25">
      <c r="A47" s="36"/>
      <c r="B47" s="84"/>
      <c r="C47" s="73"/>
      <c r="D47" s="101">
        <f>IFERROR(INDEX('Baseline Usage'!$D$13:$D$15,MATCH(Calculator!C47,'Baseline Usage'!$C$13:$C$15,0)),0)</f>
        <v>0</v>
      </c>
      <c r="E47" s="67"/>
      <c r="F47" s="74">
        <v>1</v>
      </c>
      <c r="G47" s="104">
        <f>IF(D$12&gt;0,IF($C47='Baseline Usage'!$C$13,'Baseline Usage'!G$13+('Baseline Usage'!G$15*(1-Calculator!$E$24)),IF(Calculator!$C47='Baseline Usage'!$C$14,'Baseline Usage'!G$14,IF(Calculator!$C47='Baseline Usage'!$C$15,'Baseline Usage'!G$15*Calculator!$E$24,0))),0)</f>
        <v>0</v>
      </c>
      <c r="H47" s="104">
        <f>IF(E$12&gt;0,IF($C47='Baseline Usage'!$C$13,'Baseline Usage'!H$13+('Baseline Usage'!H$15*(1-Calculator!$E$24)),IF(Calculator!$C47='Baseline Usage'!$C$14,'Baseline Usage'!H$14,IF(Calculator!$C47='Baseline Usage'!$C$15,'Baseline Usage'!H$15*Calculator!$E$24,0))),0)</f>
        <v>0</v>
      </c>
      <c r="I47" s="101">
        <f>IF(F$12&gt;0,IF($C47='Baseline Usage'!$C$13,'Baseline Usage'!I$13+('Baseline Usage'!I$15*(1-Calculator!$E$24)),IF(Calculator!$C47='Baseline Usage'!$C$14,'Baseline Usage'!I$14,IF(Calculator!$C47='Baseline Usage'!$C$15,'Baseline Usage'!I$15*Calculator!$E$24,0))),0)</f>
        <v>0</v>
      </c>
      <c r="J47" s="104">
        <f>IF(G$12&gt;0,IF($C47='Baseline Usage'!$C$13,'Baseline Usage'!J$13+('Baseline Usage'!J$15*(1-Calculator!$E$24)),IF(Calculator!$C47='Baseline Usage'!$C$14,'Baseline Usage'!J$14,IF(Calculator!$C47='Baseline Usage'!$C$15,'Baseline Usage'!J$15*Calculator!$E$24,0))),0)</f>
        <v>0</v>
      </c>
      <c r="K47" s="104">
        <f>IF(H$12&gt;0,IF($C47='Baseline Usage'!$C$13,'Baseline Usage'!K$13+('Baseline Usage'!K$15*(1-Calculator!$E$24)),IF(Calculator!$C47='Baseline Usage'!$C$14,'Baseline Usage'!K$14,IF(Calculator!$C47='Baseline Usage'!$C$15,'Baseline Usage'!K$15*Calculator!$E$24,0))),0)</f>
        <v>0</v>
      </c>
      <c r="L47" s="67">
        <v>0</v>
      </c>
      <c r="M47" s="104">
        <f>IFERROR(IF(C47='Baseline Usage'!$C$14,(($D$28*G47)+($E$28*H47)+($F$28*I47)+($G$28*J47)+($H$28*K47)+($I$28*L47)),(($D$27*G47)+($E$27*H47)+($F$27*I47)+($G$27*J47)+($H$27*K47)+($I$27*$L47))),0)</f>
        <v>0</v>
      </c>
      <c r="N47" s="75"/>
      <c r="O47" s="101">
        <f>IFERROR(IF(N47&gt;0,D47*(N47*F47),D47*(M47*F47)),0)</f>
        <v>0</v>
      </c>
      <c r="P47" s="101">
        <f>IFERROR(IF(N47&gt;0,E47*(N47*F47),E47*(M47*F47)),0)</f>
        <v>0</v>
      </c>
      <c r="Q47" s="87"/>
      <c r="R47" s="36"/>
      <c r="S47" s="36"/>
      <c r="T47" s="36"/>
    </row>
    <row r="48" spans="1:20" x14ac:dyDescent="0.25">
      <c r="A48" s="36"/>
      <c r="B48" s="84"/>
      <c r="C48" s="73"/>
      <c r="D48" s="101">
        <f>IFERROR(INDEX('Baseline Usage'!$D$13:$D$15,MATCH(Calculator!C48,'Baseline Usage'!$C$13:$C$15,0)),0)</f>
        <v>0</v>
      </c>
      <c r="E48" s="67"/>
      <c r="F48" s="74">
        <v>1</v>
      </c>
      <c r="G48" s="104">
        <f>IF(D$12&gt;0,IF($C48='Baseline Usage'!$C$13,'Baseline Usage'!G$13+('Baseline Usage'!G$15*(1-Calculator!$E$24)),IF(Calculator!$C48='Baseline Usage'!$C$14,'Baseline Usage'!G$14,IF(Calculator!$C48='Baseline Usage'!$C$15,'Baseline Usage'!G$15*Calculator!$E$24,0))),0)</f>
        <v>0</v>
      </c>
      <c r="H48" s="104">
        <f>IF(E$12&gt;0,IF($C48='Baseline Usage'!$C$13,'Baseline Usage'!H$13+('Baseline Usage'!H$15*(1-Calculator!$E$24)),IF(Calculator!$C48='Baseline Usage'!$C$14,'Baseline Usage'!H$14,IF(Calculator!$C48='Baseline Usage'!$C$15,'Baseline Usage'!H$15*Calculator!$E$24,0))),0)</f>
        <v>0</v>
      </c>
      <c r="I48" s="101">
        <f>IF(F$12&gt;0,IF($C48='Baseline Usage'!$C$13,'Baseline Usage'!I$13+('Baseline Usage'!I$15*(1-Calculator!$E$24)),IF(Calculator!$C48='Baseline Usage'!$C$14,'Baseline Usage'!I$14,IF(Calculator!$C48='Baseline Usage'!$C$15,'Baseline Usage'!I$15*Calculator!$E$24,0))),0)</f>
        <v>0</v>
      </c>
      <c r="J48" s="104">
        <f>IF(G$12&gt;0,IF($C48='Baseline Usage'!$C$13,'Baseline Usage'!J$13+('Baseline Usage'!J$15*(1-Calculator!$E$24)),IF(Calculator!$C48='Baseline Usage'!$C$14,'Baseline Usage'!J$14,IF(Calculator!$C48='Baseline Usage'!$C$15,'Baseline Usage'!J$15*Calculator!$E$24,0))),0)</f>
        <v>0</v>
      </c>
      <c r="K48" s="104">
        <f>IF(H$12&gt;0,IF($C48='Baseline Usage'!$C$13,'Baseline Usage'!K$13+('Baseline Usage'!K$15*(1-Calculator!$E$24)),IF(Calculator!$C48='Baseline Usage'!$C$14,'Baseline Usage'!K$14,IF(Calculator!$C48='Baseline Usage'!$C$15,'Baseline Usage'!K$15*Calculator!$E$24,0))),0)</f>
        <v>0</v>
      </c>
      <c r="L48" s="67">
        <v>0</v>
      </c>
      <c r="M48" s="104">
        <f>IFERROR(IF(C48='Baseline Usage'!$C$14,(($D$28*G48)+($E$28*H48)+($F$28*I48)+($G$28*J48)+($H$28*K48)+($I$28*L48)),(($D$27*G48)+($E$27*H48)+($F$27*I48)+($G$27*J48)+($H$27*K48)+($I$27*$L48))),0)</f>
        <v>0</v>
      </c>
      <c r="N48" s="75"/>
      <c r="O48" s="101">
        <f>IFERROR(IF(N48&gt;0,D48*(N48*F48),D48*(M48*F48)),0)</f>
        <v>0</v>
      </c>
      <c r="P48" s="101">
        <f>IFERROR(IF(N48&gt;0,E48*(N48*F48),E48*(M48*F48)),0)</f>
        <v>0</v>
      </c>
      <c r="Q48" s="87"/>
      <c r="R48" s="36"/>
      <c r="S48" s="36"/>
      <c r="T48" s="36"/>
    </row>
    <row r="49" spans="1:20" x14ac:dyDescent="0.25">
      <c r="A49" s="36"/>
      <c r="B49" s="84"/>
      <c r="C49" s="73"/>
      <c r="D49" s="101">
        <f>IFERROR(INDEX('Baseline Usage'!$D$13:$D$15,MATCH(Calculator!C49,'Baseline Usage'!$C$13:$C$15,0)),0)</f>
        <v>0</v>
      </c>
      <c r="E49" s="67"/>
      <c r="F49" s="74">
        <v>1</v>
      </c>
      <c r="G49" s="104">
        <f>IF(D$12&gt;0,IF($C49='Baseline Usage'!$C$13,'Baseline Usage'!G$13+('Baseline Usage'!G$15*(1-Calculator!$E$24)),IF(Calculator!$C49='Baseline Usage'!$C$14,'Baseline Usage'!G$14,IF(Calculator!$C49='Baseline Usage'!$C$15,'Baseline Usage'!G$15*Calculator!$E$24,0))),0)</f>
        <v>0</v>
      </c>
      <c r="H49" s="104">
        <f>IF(E$12&gt;0,IF($C49='Baseline Usage'!$C$13,'Baseline Usage'!H$13+('Baseline Usage'!H$15*(1-Calculator!$E$24)),IF(Calculator!$C49='Baseline Usage'!$C$14,'Baseline Usage'!H$14,IF(Calculator!$C49='Baseline Usage'!$C$15,'Baseline Usage'!H$15*Calculator!$E$24,0))),0)</f>
        <v>0</v>
      </c>
      <c r="I49" s="101">
        <f>IF(F$12&gt;0,IF($C49='Baseline Usage'!$C$13,'Baseline Usage'!I$13+('Baseline Usage'!I$15*(1-Calculator!$E$24)),IF(Calculator!$C49='Baseline Usage'!$C$14,'Baseline Usage'!I$14,IF(Calculator!$C49='Baseline Usage'!$C$15,'Baseline Usage'!I$15*Calculator!$E$24,0))),0)</f>
        <v>0</v>
      </c>
      <c r="J49" s="104">
        <f>IF(G$12&gt;0,IF($C49='Baseline Usage'!$C$13,'Baseline Usage'!J$13+('Baseline Usage'!J$15*(1-Calculator!$E$24)),IF(Calculator!$C49='Baseline Usage'!$C$14,'Baseline Usage'!J$14,IF(Calculator!$C49='Baseline Usage'!$C$15,'Baseline Usage'!J$15*Calculator!$E$24,0))),0)</f>
        <v>0</v>
      </c>
      <c r="K49" s="104">
        <f>IF(H$12&gt;0,IF($C49='Baseline Usage'!$C$13,'Baseline Usage'!K$13+('Baseline Usage'!K$15*(1-Calculator!$E$24)),IF(Calculator!$C49='Baseline Usage'!$C$14,'Baseline Usage'!K$14,IF(Calculator!$C49='Baseline Usage'!$C$15,'Baseline Usage'!K$15*Calculator!$E$24,0))),0)</f>
        <v>0</v>
      </c>
      <c r="L49" s="67">
        <v>0</v>
      </c>
      <c r="M49" s="104">
        <f>IFERROR(IF(C49='Baseline Usage'!$C$14,(($D$28*G49)+($E$28*H49)+($F$28*I49)+($G$28*J49)+($H$28*K49)+($I$28*L49)),(($D$27*G49)+($E$27*H49)+($F$27*I49)+($G$27*J49)+($H$27*K49)+($I$27*$L49))),0)</f>
        <v>0</v>
      </c>
      <c r="N49" s="75"/>
      <c r="O49" s="101">
        <f>IFERROR(IF(N49&gt;0,D49*(N49*F49),D49*(M49*F49)),0)</f>
        <v>0</v>
      </c>
      <c r="P49" s="101">
        <f>IFERROR(IF(N49&gt;0,E49*(N49*F49),E49*(M49*F49)),0)</f>
        <v>0</v>
      </c>
      <c r="Q49" s="87"/>
      <c r="R49" s="36"/>
      <c r="S49" s="36"/>
      <c r="T49" s="36"/>
    </row>
    <row r="50" spans="1:20" x14ac:dyDescent="0.25">
      <c r="A50" s="36"/>
      <c r="B50" s="84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7"/>
      <c r="R50" s="36"/>
      <c r="S50" s="36"/>
      <c r="T50" s="36"/>
    </row>
    <row r="51" spans="1:20" x14ac:dyDescent="0.25">
      <c r="A51" s="36"/>
      <c r="B51" s="84"/>
      <c r="C51" s="105" t="s">
        <v>43</v>
      </c>
      <c r="D51" s="106">
        <f>SUM(O45:O49)*D9</f>
        <v>0</v>
      </c>
      <c r="E51" s="100" t="s">
        <v>44</v>
      </c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7"/>
      <c r="R51" s="36"/>
      <c r="S51" s="36"/>
      <c r="T51" s="36"/>
    </row>
    <row r="52" spans="1:20" x14ac:dyDescent="0.25">
      <c r="A52" s="36"/>
      <c r="B52" s="84"/>
      <c r="C52" s="105" t="s">
        <v>45</v>
      </c>
      <c r="D52" s="106">
        <f>SUM(P45:P49)*D9</f>
        <v>0</v>
      </c>
      <c r="E52" s="100" t="s">
        <v>44</v>
      </c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7"/>
      <c r="R52" s="36"/>
      <c r="S52" s="36"/>
      <c r="T52" s="36"/>
    </row>
    <row r="53" spans="1:20" ht="6.75" customHeight="1" thickBot="1" x14ac:dyDescent="0.3">
      <c r="A53" s="36"/>
      <c r="B53" s="92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4"/>
      <c r="R53" s="36"/>
      <c r="S53" s="36"/>
      <c r="T53" s="36"/>
    </row>
    <row r="54" spans="1:20" ht="15.75" thickBot="1" x14ac:dyDescent="0.3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</row>
    <row r="55" spans="1:20" ht="5.25" customHeight="1" x14ac:dyDescent="0.25">
      <c r="A55" s="36"/>
      <c r="B55" s="81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3"/>
      <c r="T55" s="36"/>
    </row>
    <row r="56" spans="1:20" x14ac:dyDescent="0.25">
      <c r="A56" s="36"/>
      <c r="B56" s="84"/>
      <c r="C56" s="85" t="s">
        <v>90</v>
      </c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7"/>
      <c r="T56" s="36"/>
    </row>
    <row r="57" spans="1:20" s="66" customFormat="1" ht="5.25" customHeight="1" x14ac:dyDescent="0.25">
      <c r="A57" s="86"/>
      <c r="B57" s="84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7"/>
      <c r="T57" s="86"/>
    </row>
    <row r="58" spans="1:20" x14ac:dyDescent="0.25">
      <c r="A58" s="36"/>
      <c r="B58" s="84"/>
      <c r="C58" s="90" t="s">
        <v>14</v>
      </c>
      <c r="D58" s="102" t="s">
        <v>24</v>
      </c>
      <c r="E58" s="102"/>
      <c r="F58" s="102" t="s">
        <v>81</v>
      </c>
      <c r="G58" s="102" t="s">
        <v>82</v>
      </c>
      <c r="H58" s="102" t="s">
        <v>15</v>
      </c>
      <c r="I58" s="102" t="s">
        <v>16</v>
      </c>
      <c r="J58" s="102"/>
      <c r="K58" s="102"/>
      <c r="L58" s="102"/>
      <c r="M58" s="102"/>
      <c r="N58" s="102"/>
      <c r="O58" s="102" t="s">
        <v>17</v>
      </c>
      <c r="P58" s="102"/>
      <c r="Q58" s="102" t="s">
        <v>20</v>
      </c>
      <c r="R58" s="102"/>
      <c r="S58" s="87"/>
      <c r="T58" s="36"/>
    </row>
    <row r="59" spans="1:20" ht="30" x14ac:dyDescent="0.25">
      <c r="A59" s="36"/>
      <c r="B59" s="84"/>
      <c r="C59" s="103" t="s">
        <v>41</v>
      </c>
      <c r="D59" s="103" t="s">
        <v>70</v>
      </c>
      <c r="E59" s="103" t="s">
        <v>46</v>
      </c>
      <c r="F59" s="102"/>
      <c r="G59" s="102"/>
      <c r="H59" s="102"/>
      <c r="I59" s="103" t="s">
        <v>4</v>
      </c>
      <c r="J59" s="103" t="s">
        <v>5</v>
      </c>
      <c r="K59" s="103" t="s">
        <v>6</v>
      </c>
      <c r="L59" s="103" t="s">
        <v>7</v>
      </c>
      <c r="M59" s="103" t="s">
        <v>8</v>
      </c>
      <c r="N59" s="103" t="s">
        <v>9</v>
      </c>
      <c r="O59" s="103" t="s">
        <v>18</v>
      </c>
      <c r="P59" s="103" t="s">
        <v>19</v>
      </c>
      <c r="Q59" s="103" t="s">
        <v>21</v>
      </c>
      <c r="R59" s="103" t="s">
        <v>22</v>
      </c>
      <c r="S59" s="87"/>
      <c r="T59" s="36"/>
    </row>
    <row r="60" spans="1:20" x14ac:dyDescent="0.25">
      <c r="A60" s="36"/>
      <c r="B60" s="84"/>
      <c r="C60" s="73"/>
      <c r="D60" s="107">
        <f>IFERROR(IF(E60&gt;0,"Non-Default",INDEX('Baseline Usage'!$E$23:$E$28,MATCH(Calculator!$C60,'Baseline Usage'!$C$23:$C$28,0))),0)</f>
        <v>0</v>
      </c>
      <c r="E60" s="76"/>
      <c r="F60" s="101">
        <f>IFERROR(INDEX('Baseline Usage'!$D$23:$D$28,MATCH(Calculator!$C60,'Baseline Usage'!$C$23:$C$28,0)),0)</f>
        <v>0</v>
      </c>
      <c r="G60" s="67"/>
      <c r="H60" s="74">
        <v>1</v>
      </c>
      <c r="I60" s="104">
        <f>IFERROR(INDEX('Baseline Usage'!G$23:G$28,MATCH(Calculator!$C60,'Baseline Usage'!$C$23:$C$28,0)),0)</f>
        <v>0</v>
      </c>
      <c r="J60" s="104">
        <f>IFERROR(INDEX('Baseline Usage'!H$23:H$28,MATCH(Calculator!$C60,'Baseline Usage'!$C$23:$C$28,0)),0)</f>
        <v>0</v>
      </c>
      <c r="K60" s="104">
        <f>IFERROR(INDEX('Baseline Usage'!I$23:I$28,MATCH(Calculator!$C60,'Baseline Usage'!$C$23:$C$28,0)),0)</f>
        <v>0</v>
      </c>
      <c r="L60" s="104">
        <f>IFERROR(INDEX('Baseline Usage'!J$23:J$28,MATCH(Calculator!$C60,'Baseline Usage'!$C$23:$C$28,0)),0)</f>
        <v>0</v>
      </c>
      <c r="M60" s="104">
        <f>IFERROR(INDEX('Baseline Usage'!K$23:K$28,MATCH(Calculator!$C60,'Baseline Usage'!$C$23:$C$28,0)),0)</f>
        <v>0</v>
      </c>
      <c r="N60" s="75"/>
      <c r="O60" s="108">
        <f t="shared" ref="O60:O66" si="2">IFERROR(($D$27+$D$28)*I60+($E$27+$E$28)*J60+($F$27+$F$28)*K60+($G$27+$G$28)*L60+($H$27+$H$28)*M60+($I$27+$I$28)*N60,0)</f>
        <v>0</v>
      </c>
      <c r="P60" s="75"/>
      <c r="Q60" s="109">
        <f>IFERROR(IF(AND(P60&gt;0,D60="Non-Default"),F60*(P60*H60)*(E60/60),IF(P60&gt;0,F60*(P60*H60)*(D60/60),IF(Calculator!D60="Non-Default",Calculator!F60*(Calculator!O60*Calculator!H60)*(Calculator!E60/60),Calculator!F60*(Calculator!O60*Calculator!H60)*(Calculator!D60/60)))),0)</f>
        <v>0</v>
      </c>
      <c r="R60" s="109">
        <f>IFERROR(IF(AND(P60&gt;0,D60="Non-Default"),G60*(P60*H60)*(E60/60),IF(P60&gt;0,G60*(P60*H60)*(D60/60),IF(Calculator!D60="Non-Default",Calculator!G60*(Calculator!O60*Calculator!H60)*(Calculator!E60/60),Calculator!G60*(Calculator!O60*Calculator!H60)*(Calculator!D60/60)))),0)</f>
        <v>0</v>
      </c>
      <c r="S60" s="87"/>
      <c r="T60" s="36"/>
    </row>
    <row r="61" spans="1:20" x14ac:dyDescent="0.25">
      <c r="A61" s="36"/>
      <c r="B61" s="84"/>
      <c r="C61" s="73"/>
      <c r="D61" s="107">
        <f>IFERROR(IF(E61&gt;0,"Non-Default",INDEX('Baseline Usage'!$E$23:$E$28,MATCH(Calculator!$C61,'Baseline Usage'!$C$23:$C$28,0))),0)</f>
        <v>0</v>
      </c>
      <c r="E61" s="76"/>
      <c r="F61" s="101">
        <f>IFERROR(INDEX('Baseline Usage'!$D$23:$D$28,MATCH(Calculator!$C61,'Baseline Usage'!$C$23:$C$28,0)),0)</f>
        <v>0</v>
      </c>
      <c r="G61" s="67"/>
      <c r="H61" s="74">
        <v>1</v>
      </c>
      <c r="I61" s="104">
        <f>IFERROR(INDEX('Baseline Usage'!G$23:G$28,MATCH(Calculator!$C61,'Baseline Usage'!$C$23:$C$28,0)),0)</f>
        <v>0</v>
      </c>
      <c r="J61" s="104">
        <f>IFERROR(INDEX('Baseline Usage'!H$23:H$28,MATCH(Calculator!$C61,'Baseline Usage'!$C$23:$C$28,0)),0)</f>
        <v>0</v>
      </c>
      <c r="K61" s="104">
        <f>IFERROR(INDEX('Baseline Usage'!I$23:I$28,MATCH(Calculator!$C61,'Baseline Usage'!$C$23:$C$28,0)),0)</f>
        <v>0</v>
      </c>
      <c r="L61" s="104">
        <f>IFERROR(INDEX('Baseline Usage'!J$23:J$28,MATCH(Calculator!$C61,'Baseline Usage'!$C$23:$C$28,0)),0)</f>
        <v>0</v>
      </c>
      <c r="M61" s="104">
        <f>IFERROR(INDEX('Baseline Usage'!K$23:K$28,MATCH(Calculator!$C61,'Baseline Usage'!$C$23:$C$28,0)),0)</f>
        <v>0</v>
      </c>
      <c r="N61" s="75"/>
      <c r="O61" s="108">
        <f t="shared" si="2"/>
        <v>0</v>
      </c>
      <c r="P61" s="75"/>
      <c r="Q61" s="109">
        <f>IFERROR(IF(AND(P61&gt;0,D61="Non-Default"),F61*(P61*H61)*(E61/60),IF(P61&gt;0,F61*(P61*H61)*(D61/60),IF(Calculator!D61="Non-Default",Calculator!F61*(Calculator!O61*Calculator!H61)*(Calculator!E61/60),Calculator!F61*(Calculator!O61*Calculator!H61)*(Calculator!D61/60)))),0)</f>
        <v>0</v>
      </c>
      <c r="R61" s="109">
        <f>IFERROR(IF(AND(P61&gt;0,D61="Non-Default"),G61*(P61*H61)*(E61/60),IF(P61&gt;0,G61*(P61*H61)*(D61/60),IF(Calculator!D61="Non-Default",Calculator!G61*(Calculator!O61*Calculator!H61)*(Calculator!E61/60),Calculator!G61*(Calculator!O61*Calculator!H61)*(Calculator!D61/60)))),0)</f>
        <v>0</v>
      </c>
      <c r="S61" s="87"/>
      <c r="T61" s="36"/>
    </row>
    <row r="62" spans="1:20" x14ac:dyDescent="0.25">
      <c r="A62" s="36"/>
      <c r="B62" s="84"/>
      <c r="C62" s="73"/>
      <c r="D62" s="107">
        <f>IFERROR(IF(E62&gt;0,"Non-Default",INDEX('Baseline Usage'!$E$23:$E$28,MATCH(Calculator!$C62,'Baseline Usage'!$C$23:$C$28,0))),0)</f>
        <v>0</v>
      </c>
      <c r="E62" s="76"/>
      <c r="F62" s="101">
        <f>IFERROR(INDEX('Baseline Usage'!$D$23:$D$28,MATCH(Calculator!$C62,'Baseline Usage'!$C$23:$C$28,0)),0)</f>
        <v>0</v>
      </c>
      <c r="G62" s="67"/>
      <c r="H62" s="74">
        <v>1</v>
      </c>
      <c r="I62" s="104">
        <f>IFERROR(INDEX('Baseline Usage'!G$23:G$28,MATCH(Calculator!$C62,'Baseline Usage'!$C$23:$C$28,0)),0)</f>
        <v>0</v>
      </c>
      <c r="J62" s="104">
        <f>IFERROR(INDEX('Baseline Usage'!H$23:H$28,MATCH(Calculator!$C62,'Baseline Usage'!$C$23:$C$28,0)),0)</f>
        <v>0</v>
      </c>
      <c r="K62" s="104">
        <f>IFERROR(INDEX('Baseline Usage'!I$23:I$28,MATCH(Calculator!$C62,'Baseline Usage'!$C$23:$C$28,0)),0)</f>
        <v>0</v>
      </c>
      <c r="L62" s="104">
        <f>IFERROR(INDEX('Baseline Usage'!J$23:J$28,MATCH(Calculator!$C62,'Baseline Usage'!$C$23:$C$28,0)),0)</f>
        <v>0</v>
      </c>
      <c r="M62" s="104">
        <f>IFERROR(INDEX('Baseline Usage'!K$23:K$28,MATCH(Calculator!$C62,'Baseline Usage'!$C$23:$C$28,0)),0)</f>
        <v>0</v>
      </c>
      <c r="N62" s="75"/>
      <c r="O62" s="108">
        <f t="shared" si="2"/>
        <v>0</v>
      </c>
      <c r="P62" s="75"/>
      <c r="Q62" s="109">
        <f>IFERROR(IF(AND(P62&gt;0,D62="Non-Default"),F62*(P62*H62)*(E62/60),IF(P62&gt;0,F62*(P62*H62)*(D62/60),IF(Calculator!D62="Non-Default",Calculator!F62*(Calculator!O62*Calculator!H62)*(Calculator!E62/60),Calculator!F62*(Calculator!O62*Calculator!H62)*(Calculator!D62/60)))),0)</f>
        <v>0</v>
      </c>
      <c r="R62" s="109">
        <f>IFERROR(IF(AND(P62&gt;0,D62="Non-Default"),G62*(P62*H62)*(E62/60),IF(P62&gt;0,G62*(P62*H62)*(D62/60),IF(Calculator!D62="Non-Default",Calculator!G62*(Calculator!O62*Calculator!H62)*(Calculator!E62/60),Calculator!G62*(Calculator!O62*Calculator!H62)*(Calculator!D62/60)))),0)</f>
        <v>0</v>
      </c>
      <c r="S62" s="87"/>
      <c r="T62" s="36"/>
    </row>
    <row r="63" spans="1:20" x14ac:dyDescent="0.25">
      <c r="A63" s="36"/>
      <c r="B63" s="84"/>
      <c r="C63" s="73"/>
      <c r="D63" s="107">
        <f>IFERROR(IF(E63&gt;0,"Non-Default",INDEX('Baseline Usage'!$E$23:$E$28,MATCH(Calculator!$C63,'Baseline Usage'!$C$23:$C$28,0))),0)</f>
        <v>0</v>
      </c>
      <c r="E63" s="76"/>
      <c r="F63" s="101">
        <f>IFERROR(INDEX('Baseline Usage'!$D$23:$D$28,MATCH(Calculator!$C63,'Baseline Usage'!$C$23:$C$28,0)),0)</f>
        <v>0</v>
      </c>
      <c r="G63" s="67"/>
      <c r="H63" s="74">
        <v>1</v>
      </c>
      <c r="I63" s="104">
        <f>IFERROR(INDEX('Baseline Usage'!G$23:G$28,MATCH(Calculator!$C63,'Baseline Usage'!$C$23:$C$28,0)),0)</f>
        <v>0</v>
      </c>
      <c r="J63" s="104">
        <f>IFERROR(INDEX('Baseline Usage'!H$23:H$28,MATCH(Calculator!$C63,'Baseline Usage'!$C$23:$C$28,0)),0)</f>
        <v>0</v>
      </c>
      <c r="K63" s="104">
        <f>IFERROR(INDEX('Baseline Usage'!I$23:I$28,MATCH(Calculator!$C63,'Baseline Usage'!$C$23:$C$28,0)),0)</f>
        <v>0</v>
      </c>
      <c r="L63" s="104">
        <f>IFERROR(INDEX('Baseline Usage'!J$23:J$28,MATCH(Calculator!$C63,'Baseline Usage'!$C$23:$C$28,0)),0)</f>
        <v>0</v>
      </c>
      <c r="M63" s="104">
        <f>IFERROR(INDEX('Baseline Usage'!K$23:K$28,MATCH(Calculator!$C63,'Baseline Usage'!$C$23:$C$28,0)),0)</f>
        <v>0</v>
      </c>
      <c r="N63" s="75"/>
      <c r="O63" s="108">
        <f t="shared" si="2"/>
        <v>0</v>
      </c>
      <c r="P63" s="75"/>
      <c r="Q63" s="109">
        <f>IFERROR(IF(AND(P63&gt;0,D63="Non-Default"),F63*(P63*H63)*(E63/60),IF(P63&gt;0,F63*(P63*H63)*(D63/60),IF(Calculator!D63="Non-Default",Calculator!F63*(Calculator!O63*Calculator!H63)*(Calculator!E63/60),Calculator!F63*(Calculator!O63*Calculator!H63)*(Calculator!D63/60)))),0)</f>
        <v>0</v>
      </c>
      <c r="R63" s="109">
        <f>IFERROR(IF(AND(P63&gt;0,D63="Non-Default"),G63*(P63*H63)*(E63/60),IF(P63&gt;0,G63*(P63*H63)*(D63/60),IF(Calculator!D63="Non-Default",Calculator!G63*(Calculator!O63*Calculator!H63)*(Calculator!E63/60),Calculator!G63*(Calculator!O63*Calculator!H63)*(Calculator!D63/60)))),0)</f>
        <v>0</v>
      </c>
      <c r="S63" s="87"/>
      <c r="T63" s="36"/>
    </row>
    <row r="64" spans="1:20" x14ac:dyDescent="0.25">
      <c r="A64" s="36"/>
      <c r="B64" s="84"/>
      <c r="C64" s="73"/>
      <c r="D64" s="107">
        <f>IFERROR(IF(E64&gt;0,"Non-Default",INDEX('Baseline Usage'!$E$23:$E$28,MATCH(Calculator!$C64,'Baseline Usage'!$C$23:$C$28,0))),0)</f>
        <v>0</v>
      </c>
      <c r="E64" s="76"/>
      <c r="F64" s="101">
        <f>IFERROR(INDEX('Baseline Usage'!$D$23:$D$28,MATCH(Calculator!$C64,'Baseline Usage'!$C$23:$C$28,0)),0)</f>
        <v>0</v>
      </c>
      <c r="G64" s="67"/>
      <c r="H64" s="74">
        <v>1</v>
      </c>
      <c r="I64" s="104">
        <f>IFERROR(INDEX('Baseline Usage'!G$23:G$28,MATCH(Calculator!$C64,'Baseline Usage'!$C$23:$C$28,0)),0)</f>
        <v>0</v>
      </c>
      <c r="J64" s="104">
        <f>IFERROR(INDEX('Baseline Usage'!H$23:H$28,MATCH(Calculator!$C64,'Baseline Usage'!$C$23:$C$28,0)),0)</f>
        <v>0</v>
      </c>
      <c r="K64" s="104">
        <f>IFERROR(INDEX('Baseline Usage'!I$23:I$28,MATCH(Calculator!$C64,'Baseline Usage'!$C$23:$C$28,0)),0)</f>
        <v>0</v>
      </c>
      <c r="L64" s="104">
        <f>IFERROR(INDEX('Baseline Usage'!J$23:J$28,MATCH(Calculator!$C64,'Baseline Usage'!$C$23:$C$28,0)),0)</f>
        <v>0</v>
      </c>
      <c r="M64" s="104">
        <f>IFERROR(INDEX('Baseline Usage'!K$23:K$28,MATCH(Calculator!$C64,'Baseline Usage'!$C$23:$C$28,0)),0)</f>
        <v>0</v>
      </c>
      <c r="N64" s="75"/>
      <c r="O64" s="108">
        <f t="shared" si="2"/>
        <v>0</v>
      </c>
      <c r="P64" s="75"/>
      <c r="Q64" s="109">
        <f>IFERROR(IF(AND(P64&gt;0,D64="Non-Default"),F64*(P64*H64)*(E64/60),IF(P64&gt;0,F64*(P64*H64)*(D64/60),IF(Calculator!D64="Non-Default",Calculator!F64*(Calculator!O64*Calculator!H64)*(Calculator!E64/60),Calculator!F64*(Calculator!O64*Calculator!H64)*(Calculator!D64/60)))),0)</f>
        <v>0</v>
      </c>
      <c r="R64" s="109">
        <f>IFERROR(IF(AND(P64&gt;0,D64="Non-Default"),G64*(P64*H64)*(E64/60),IF(P64&gt;0,G64*(P64*H64)*(D64/60),IF(Calculator!D64="Non-Default",Calculator!G64*(Calculator!O64*Calculator!H64)*(Calculator!E64/60),Calculator!G64*(Calculator!O64*Calculator!H64)*(Calculator!D64/60)))),0)</f>
        <v>0</v>
      </c>
      <c r="S64" s="87"/>
      <c r="T64" s="36"/>
    </row>
    <row r="65" spans="1:20" x14ac:dyDescent="0.25">
      <c r="A65" s="36"/>
      <c r="B65" s="84"/>
      <c r="C65" s="73"/>
      <c r="D65" s="107">
        <f>IFERROR(IF(E65&gt;0,"Non-Default",INDEX('Baseline Usage'!$E$23:$E$28,MATCH(Calculator!$C65,'Baseline Usage'!$C$23:$C$28,0))),0)</f>
        <v>0</v>
      </c>
      <c r="E65" s="76"/>
      <c r="F65" s="101">
        <f>IFERROR(INDEX('Baseline Usage'!$D$23:$D$28,MATCH(Calculator!$C65,'Baseline Usage'!$C$23:$C$28,0)),0)</f>
        <v>0</v>
      </c>
      <c r="G65" s="67"/>
      <c r="H65" s="74">
        <v>1</v>
      </c>
      <c r="I65" s="104">
        <f>IFERROR(INDEX('Baseline Usage'!G$23:G$28,MATCH(Calculator!$C65,'Baseline Usage'!$C$23:$C$28,0)),0)</f>
        <v>0</v>
      </c>
      <c r="J65" s="104">
        <f>IFERROR(INDEX('Baseline Usage'!H$23:H$28,MATCH(Calculator!$C65,'Baseline Usage'!$C$23:$C$28,0)),0)</f>
        <v>0</v>
      </c>
      <c r="K65" s="104">
        <f>IFERROR(INDEX('Baseline Usage'!I$23:I$28,MATCH(Calculator!$C65,'Baseline Usage'!$C$23:$C$28,0)),0)</f>
        <v>0</v>
      </c>
      <c r="L65" s="104">
        <f>IFERROR(INDEX('Baseline Usage'!J$23:J$28,MATCH(Calculator!$C65,'Baseline Usage'!$C$23:$C$28,0)),0)</f>
        <v>0</v>
      </c>
      <c r="M65" s="104">
        <f>IFERROR(INDEX('Baseline Usage'!K$23:K$28,MATCH(Calculator!$C65,'Baseline Usage'!$C$23:$C$28,0)),0)</f>
        <v>0</v>
      </c>
      <c r="N65" s="75"/>
      <c r="O65" s="108">
        <f t="shared" si="2"/>
        <v>0</v>
      </c>
      <c r="P65" s="75"/>
      <c r="Q65" s="109">
        <f>IFERROR(IF(AND(P65&gt;0,D65="Non-Default"),F65*(P65*H65)*(E65/60),IF(P65&gt;0,F65*(P65*H65)*(D65/60),IF(Calculator!D65="Non-Default",Calculator!F65*(Calculator!O65*Calculator!H65)*(Calculator!E65/60),Calculator!F65*(Calculator!O65*Calculator!H65)*(Calculator!D65/60)))),0)</f>
        <v>0</v>
      </c>
      <c r="R65" s="109">
        <f>IFERROR(IF(AND(P65&gt;0,D65="Non-Default"),G65*(P65*H65)*(E65/60),IF(P65&gt;0,G65*(P65*H65)*(D65/60),IF(Calculator!D65="Non-Default",Calculator!G65*(Calculator!O65*Calculator!H65)*(Calculator!E65/60),Calculator!G65*(Calculator!O65*Calculator!H65)*(Calculator!D65/60)))),0)</f>
        <v>0</v>
      </c>
      <c r="S65" s="87"/>
      <c r="T65" s="36"/>
    </row>
    <row r="66" spans="1:20" x14ac:dyDescent="0.25">
      <c r="A66" s="36"/>
      <c r="B66" s="84"/>
      <c r="C66" s="73"/>
      <c r="D66" s="107">
        <f>IFERROR(IF(E66&gt;0,"Non-Default",INDEX('Baseline Usage'!$E$23:$E$28,MATCH(Calculator!$C66,'Baseline Usage'!$C$23:$C$28,0))),0)</f>
        <v>0</v>
      </c>
      <c r="E66" s="76"/>
      <c r="F66" s="101">
        <f>IFERROR(INDEX('Baseline Usage'!$D$23:$D$28,MATCH(Calculator!$C66,'Baseline Usage'!$C$23:$C$28,0)),0)</f>
        <v>0</v>
      </c>
      <c r="G66" s="67"/>
      <c r="H66" s="74">
        <v>1</v>
      </c>
      <c r="I66" s="104">
        <f>IFERROR(INDEX('Baseline Usage'!G$23:G$28,MATCH(Calculator!$C66,'Baseline Usage'!$C$23:$C$28,0)),0)</f>
        <v>0</v>
      </c>
      <c r="J66" s="104">
        <f>IFERROR(INDEX('Baseline Usage'!H$23:H$28,MATCH(Calculator!$C66,'Baseline Usage'!$C$23:$C$28,0)),0)</f>
        <v>0</v>
      </c>
      <c r="K66" s="104">
        <f>IFERROR(INDEX('Baseline Usage'!I$23:I$28,MATCH(Calculator!$C66,'Baseline Usage'!$C$23:$C$28,0)),0)</f>
        <v>0</v>
      </c>
      <c r="L66" s="104">
        <f>IFERROR(INDEX('Baseline Usage'!J$23:J$28,MATCH(Calculator!$C66,'Baseline Usage'!$C$23:$C$28,0)),0)</f>
        <v>0</v>
      </c>
      <c r="M66" s="104">
        <f>IFERROR(INDEX('Baseline Usage'!K$23:K$28,MATCH(Calculator!$C66,'Baseline Usage'!$C$23:$C$28,0)),0)</f>
        <v>0</v>
      </c>
      <c r="N66" s="75"/>
      <c r="O66" s="108">
        <f t="shared" si="2"/>
        <v>0</v>
      </c>
      <c r="P66" s="75"/>
      <c r="Q66" s="109">
        <f>IFERROR(IF(AND(P66&gt;0,D66="Non-Default"),F66*(P66*H66)*(E66/60),IF(P66&gt;0,F66*(P66*H66)*(D66/60),IF(Calculator!D66="Non-Default",Calculator!F66*(Calculator!O66*Calculator!H66)*(Calculator!E66/60),Calculator!F66*(Calculator!O66*Calculator!H66)*(Calculator!D66/60)))),0)</f>
        <v>0</v>
      </c>
      <c r="R66" s="109">
        <f>IFERROR(IF(AND(P66&gt;0,D66="Non-Default"),G66*(P66*H66)*(E66/60),IF(P66&gt;0,G66*(P66*H66)*(D66/60),IF(Calculator!D66="Non-Default",Calculator!G66*(Calculator!O66*Calculator!H66)*(Calculator!E66/60),Calculator!G66*(Calculator!O66*Calculator!H66)*(Calculator!D66/60)))),0)</f>
        <v>0</v>
      </c>
      <c r="S66" s="87"/>
      <c r="T66" s="36"/>
    </row>
    <row r="67" spans="1:20" x14ac:dyDescent="0.25">
      <c r="A67" s="36"/>
      <c r="B67" s="84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7"/>
      <c r="T67" s="36"/>
    </row>
    <row r="68" spans="1:20" x14ac:dyDescent="0.25">
      <c r="A68" s="36"/>
      <c r="B68" s="84"/>
      <c r="C68" s="105" t="s">
        <v>47</v>
      </c>
      <c r="D68" s="106">
        <f>SUM(Q60:Q66)*$D$9</f>
        <v>0</v>
      </c>
      <c r="E68" s="100" t="s">
        <v>44</v>
      </c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7"/>
      <c r="T68" s="36"/>
    </row>
    <row r="69" spans="1:20" x14ac:dyDescent="0.25">
      <c r="A69" s="36"/>
      <c r="B69" s="84"/>
      <c r="C69" s="105" t="s">
        <v>48</v>
      </c>
      <c r="D69" s="106">
        <f>SUM(R60:R66)*$D$9</f>
        <v>0</v>
      </c>
      <c r="E69" s="100" t="s">
        <v>44</v>
      </c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7"/>
      <c r="T69" s="36"/>
    </row>
    <row r="70" spans="1:20" ht="6.75" customHeight="1" thickBot="1" x14ac:dyDescent="0.3">
      <c r="A70" s="36"/>
      <c r="B70" s="92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4"/>
      <c r="T70" s="36"/>
    </row>
    <row r="71" spans="1:20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</row>
    <row r="72" spans="1:20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</row>
    <row r="73" spans="1:20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</row>
    <row r="74" spans="1:20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</row>
    <row r="75" spans="1:20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</row>
  </sheetData>
  <sheetProtection algorithmName="SHA-512" hashValue="JHiSrIrrUaniBemNCfu8xRL2Kib4b5+oWF28G6RxOvSMlW35W9p0ggclwxePA0NBY3ZvvFRCTcODytbu2z8jiw==" saltValue="tabY7oOjCwl+VF7dWvBHjA==" spinCount="100000" sheet="1" objects="1" scenarios="1"/>
  <mergeCells count="19">
    <mergeCell ref="C2:E2"/>
    <mergeCell ref="F2:G2"/>
    <mergeCell ref="M43:N43"/>
    <mergeCell ref="O43:P43"/>
    <mergeCell ref="F43:F44"/>
    <mergeCell ref="D43:D44"/>
    <mergeCell ref="E43:E44"/>
    <mergeCell ref="C22:D22"/>
    <mergeCell ref="C23:D23"/>
    <mergeCell ref="C24:D24"/>
    <mergeCell ref="C34:E34"/>
    <mergeCell ref="G43:L43"/>
    <mergeCell ref="Q58:R58"/>
    <mergeCell ref="G58:G59"/>
    <mergeCell ref="F58:F59"/>
    <mergeCell ref="D58:E58"/>
    <mergeCell ref="H58:H59"/>
    <mergeCell ref="I58:N58"/>
    <mergeCell ref="O58:P58"/>
  </mergeCells>
  <pageMargins left="0.7" right="0.7" top="0.75" bottom="0.75" header="0.3" footer="0.3"/>
  <pageSetup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6032E68-9F05-4031-9E4B-CE76A98841EA}">
          <x14:formula1>
            <xm:f>'Baseline Usage'!$C$13:$C$15</xm:f>
          </x14:formula1>
          <xm:sqref>C45:C49</xm:sqref>
        </x14:dataValidation>
        <x14:dataValidation type="list" allowBlank="1" showInputMessage="1" showErrorMessage="1" xr:uid="{68E120B5-4B54-443F-A30E-0072BB4A9568}">
          <x14:formula1>
            <xm:f>'Baseline Usage'!$C$23:$C$28</xm:f>
          </x14:formula1>
          <xm:sqref>C60:C66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47E881-5237-4BE8-B672-C34F58A5384E}">
  <dimension ref="B2:I15"/>
  <sheetViews>
    <sheetView showGridLines="0" workbookViewId="0">
      <selection activeCell="D21" sqref="D21"/>
    </sheetView>
  </sheetViews>
  <sheetFormatPr defaultColWidth="9.140625" defaultRowHeight="15" x14ac:dyDescent="0.25"/>
  <cols>
    <col min="1" max="1" width="2.5703125" style="1" customWidth="1"/>
    <col min="2" max="2" width="1.140625" style="1" customWidth="1"/>
    <col min="3" max="8" width="17.28515625" style="1" customWidth="1"/>
    <col min="9" max="9" width="1.28515625" style="1" customWidth="1"/>
    <col min="10" max="16384" width="9.140625" style="1"/>
  </cols>
  <sheetData>
    <row r="2" spans="2:9" ht="30" x14ac:dyDescent="0.25">
      <c r="C2" s="26" t="str">
        <f>Instructions!C2</f>
        <v>Town of Halton Hills
Indoor Water Use Reduction Calculator for GDS Measure 1.3</v>
      </c>
      <c r="D2" s="26"/>
      <c r="E2" s="26"/>
      <c r="F2" s="27" t="str">
        <f>Instructions!H2</f>
        <v>Version 1
June 14, 2021</v>
      </c>
      <c r="G2" s="27"/>
      <c r="H2" s="2" t="s">
        <v>92</v>
      </c>
    </row>
    <row r="3" spans="2:9" ht="11.25" customHeight="1" thickBot="1" x14ac:dyDescent="0.3"/>
    <row r="4" spans="2:9" ht="3.75" customHeight="1" x14ac:dyDescent="0.25">
      <c r="B4" s="8"/>
      <c r="C4" s="9"/>
      <c r="D4" s="9"/>
      <c r="E4" s="9"/>
      <c r="F4" s="9"/>
      <c r="G4" s="9"/>
      <c r="H4" s="9"/>
      <c r="I4" s="10"/>
    </row>
    <row r="5" spans="2:9" x14ac:dyDescent="0.25">
      <c r="B5" s="11"/>
      <c r="C5" s="25" t="s">
        <v>88</v>
      </c>
      <c r="D5" s="13"/>
      <c r="E5" s="13"/>
      <c r="F5" s="13"/>
      <c r="G5" s="13"/>
      <c r="H5" s="13"/>
      <c r="I5" s="14"/>
    </row>
    <row r="6" spans="2:9" ht="11.25" customHeight="1" x14ac:dyDescent="0.25">
      <c r="B6" s="11"/>
      <c r="C6" s="13"/>
      <c r="D6" s="13"/>
      <c r="E6" s="13"/>
      <c r="F6" s="13"/>
      <c r="G6" s="13"/>
      <c r="H6" s="13"/>
      <c r="I6" s="14"/>
    </row>
    <row r="7" spans="2:9" x14ac:dyDescent="0.25">
      <c r="B7" s="11"/>
      <c r="C7" s="28" t="s">
        <v>52</v>
      </c>
      <c r="D7" s="28"/>
      <c r="E7" s="28"/>
      <c r="F7" s="28" t="s">
        <v>53</v>
      </c>
      <c r="G7" s="28"/>
      <c r="H7" s="28"/>
      <c r="I7" s="14"/>
    </row>
    <row r="8" spans="2:9" ht="30" x14ac:dyDescent="0.25">
      <c r="B8" s="11"/>
      <c r="C8" s="7" t="s">
        <v>49</v>
      </c>
      <c r="D8" s="7" t="s">
        <v>50</v>
      </c>
      <c r="E8" s="7" t="s">
        <v>51</v>
      </c>
      <c r="F8" s="7" t="s">
        <v>49</v>
      </c>
      <c r="G8" s="7" t="s">
        <v>50</v>
      </c>
      <c r="H8" s="7" t="s">
        <v>51</v>
      </c>
      <c r="I8" s="14"/>
    </row>
    <row r="9" spans="2:9" x14ac:dyDescent="0.25">
      <c r="B9" s="11"/>
      <c r="C9" s="4" t="s">
        <v>54</v>
      </c>
      <c r="D9" s="4" t="s">
        <v>54</v>
      </c>
      <c r="E9" s="4" t="s">
        <v>54</v>
      </c>
      <c r="F9" s="4" t="s">
        <v>54</v>
      </c>
      <c r="G9" s="4" t="s">
        <v>54</v>
      </c>
      <c r="H9" s="4" t="s">
        <v>54</v>
      </c>
      <c r="I9" s="14"/>
    </row>
    <row r="10" spans="2:9" x14ac:dyDescent="0.25">
      <c r="B10" s="11"/>
      <c r="C10" s="22">
        <f>Calculator!D51</f>
        <v>0</v>
      </c>
      <c r="D10" s="22">
        <f>Calculator!D68</f>
        <v>0</v>
      </c>
      <c r="E10" s="22">
        <f>C10+D10</f>
        <v>0</v>
      </c>
      <c r="F10" s="22">
        <f>Calculator!D52</f>
        <v>0</v>
      </c>
      <c r="G10" s="22">
        <f>Calculator!D69</f>
        <v>0</v>
      </c>
      <c r="H10" s="22">
        <f>F10+G10</f>
        <v>0</v>
      </c>
      <c r="I10" s="14"/>
    </row>
    <row r="11" spans="2:9" x14ac:dyDescent="0.25">
      <c r="B11" s="11"/>
      <c r="C11" s="13"/>
      <c r="D11" s="13"/>
      <c r="E11" s="13"/>
      <c r="F11" s="13"/>
      <c r="G11" s="13"/>
      <c r="H11" s="13"/>
      <c r="I11" s="14"/>
    </row>
    <row r="12" spans="2:9" x14ac:dyDescent="0.25">
      <c r="B12" s="11"/>
      <c r="C12" s="30" t="s">
        <v>55</v>
      </c>
      <c r="D12" s="30"/>
      <c r="E12" s="19">
        <f>E10</f>
        <v>0</v>
      </c>
      <c r="F12" s="5" t="s">
        <v>44</v>
      </c>
      <c r="G12" s="13"/>
      <c r="H12" s="13"/>
      <c r="I12" s="14"/>
    </row>
    <row r="13" spans="2:9" x14ac:dyDescent="0.25">
      <c r="B13" s="11"/>
      <c r="C13" s="30" t="s">
        <v>56</v>
      </c>
      <c r="D13" s="30"/>
      <c r="E13" s="19">
        <f>H10</f>
        <v>0</v>
      </c>
      <c r="F13" s="5" t="s">
        <v>44</v>
      </c>
      <c r="G13" s="13"/>
      <c r="H13" s="13"/>
      <c r="I13" s="14"/>
    </row>
    <row r="14" spans="2:9" x14ac:dyDescent="0.25">
      <c r="B14" s="11"/>
      <c r="C14" s="30" t="s">
        <v>57</v>
      </c>
      <c r="D14" s="30"/>
      <c r="E14" s="6">
        <f>IFERROR(1-E13/E12,0)</f>
        <v>0</v>
      </c>
      <c r="F14" s="13"/>
      <c r="G14" s="13"/>
      <c r="H14" s="13"/>
      <c r="I14" s="14"/>
    </row>
    <row r="15" spans="2:9" ht="6.75" customHeight="1" thickBot="1" x14ac:dyDescent="0.3">
      <c r="B15" s="15"/>
      <c r="C15" s="16"/>
      <c r="D15" s="16"/>
      <c r="E15" s="16"/>
      <c r="F15" s="16"/>
      <c r="G15" s="16"/>
      <c r="H15" s="16"/>
      <c r="I15" s="17"/>
    </row>
  </sheetData>
  <sheetProtection algorithmName="SHA-512" hashValue="x2fqyvanw4F3SDetMPLSxCzUvoMsZpevpSRCH8n9pQghF3pX61irKEWMU4S6wjmc/0cj05JyOTIe9fQzWpSVJw==" saltValue="yh6sI4mjFiJylvACfhPLug==" spinCount="100000" sheet="1" objects="1" scenarios="1"/>
  <mergeCells count="7">
    <mergeCell ref="C13:D13"/>
    <mergeCell ref="C14:D14"/>
    <mergeCell ref="C2:E2"/>
    <mergeCell ref="F2:G2"/>
    <mergeCell ref="C7:E7"/>
    <mergeCell ref="F7:H7"/>
    <mergeCell ref="C12:D1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9E2D9-95ED-4057-B441-3A31AFF37AD8}">
  <sheetPr codeName="Sheet3"/>
  <dimension ref="B2:L29"/>
  <sheetViews>
    <sheetView showGridLines="0" workbookViewId="0">
      <selection activeCell="C38" sqref="C37:C38"/>
    </sheetView>
  </sheetViews>
  <sheetFormatPr defaultColWidth="9.140625" defaultRowHeight="15" x14ac:dyDescent="0.25"/>
  <cols>
    <col min="1" max="1" width="2" style="1" customWidth="1"/>
    <col min="2" max="2" width="0.85546875" style="1" customWidth="1"/>
    <col min="3" max="3" width="41.28515625" style="1" customWidth="1"/>
    <col min="4" max="4" width="26.5703125" style="1" customWidth="1"/>
    <col min="5" max="5" width="18" style="1" customWidth="1"/>
    <col min="6" max="6" width="2.85546875" style="1" customWidth="1"/>
    <col min="7" max="11" width="14.42578125" style="1" customWidth="1"/>
    <col min="12" max="12" width="1" style="1" customWidth="1"/>
    <col min="13" max="16384" width="9.140625" style="1"/>
  </cols>
  <sheetData>
    <row r="2" spans="2:12" ht="30" x14ac:dyDescent="0.25">
      <c r="C2" s="26" t="s">
        <v>98</v>
      </c>
      <c r="D2" s="26"/>
      <c r="E2" s="26"/>
      <c r="F2" s="2"/>
      <c r="G2" s="21"/>
      <c r="H2" s="20" t="s">
        <v>97</v>
      </c>
      <c r="J2" s="2" t="s">
        <v>92</v>
      </c>
    </row>
    <row r="4" spans="2:12" x14ac:dyDescent="0.25">
      <c r="C4" s="33" t="s">
        <v>23</v>
      </c>
      <c r="D4" s="33"/>
      <c r="E4" s="33"/>
      <c r="F4" s="33"/>
      <c r="G4" s="33"/>
    </row>
    <row r="5" spans="2:12" x14ac:dyDescent="0.25">
      <c r="C5" s="34" t="s">
        <v>94</v>
      </c>
      <c r="D5" s="34"/>
      <c r="E5" s="34"/>
      <c r="F5" s="34"/>
      <c r="G5" s="34"/>
    </row>
    <row r="6" spans="2:12" x14ac:dyDescent="0.25">
      <c r="C6" s="34" t="s">
        <v>93</v>
      </c>
      <c r="D6" s="34"/>
      <c r="E6" s="34"/>
      <c r="F6" s="34"/>
      <c r="G6" s="34"/>
    </row>
    <row r="7" spans="2:12" ht="11.25" customHeight="1" thickBot="1" x14ac:dyDescent="0.3"/>
    <row r="8" spans="2:12" ht="3.75" customHeight="1" x14ac:dyDescent="0.25">
      <c r="B8" s="8"/>
      <c r="C8" s="9"/>
      <c r="D8" s="9"/>
      <c r="E8" s="9"/>
      <c r="F8" s="9"/>
      <c r="G8" s="9"/>
      <c r="H8" s="9"/>
      <c r="I8" s="9"/>
      <c r="J8" s="9"/>
      <c r="K8" s="9"/>
      <c r="L8" s="10"/>
    </row>
    <row r="9" spans="2:12" x14ac:dyDescent="0.25">
      <c r="B9" s="11"/>
      <c r="C9" s="12" t="s">
        <v>27</v>
      </c>
      <c r="D9" s="13"/>
      <c r="E9" s="13"/>
      <c r="F9" s="13"/>
      <c r="G9" s="13"/>
      <c r="H9" s="13"/>
      <c r="I9" s="13"/>
      <c r="J9" s="13"/>
      <c r="K9" s="13"/>
      <c r="L9" s="14"/>
    </row>
    <row r="10" spans="2:12" ht="3.75" customHeight="1" x14ac:dyDescent="0.25">
      <c r="B10" s="11"/>
      <c r="C10" s="13"/>
      <c r="D10" s="13"/>
      <c r="E10" s="13"/>
      <c r="F10" s="13"/>
      <c r="G10" s="13"/>
      <c r="H10" s="13"/>
      <c r="I10" s="13"/>
      <c r="J10" s="13"/>
      <c r="K10" s="13"/>
      <c r="L10" s="14"/>
    </row>
    <row r="11" spans="2:12" ht="30" x14ac:dyDescent="0.25">
      <c r="B11" s="11"/>
      <c r="C11" s="31" t="s">
        <v>14</v>
      </c>
      <c r="D11" s="7" t="s">
        <v>40</v>
      </c>
      <c r="E11" s="18"/>
      <c r="F11" s="18"/>
      <c r="G11" s="29" t="s">
        <v>25</v>
      </c>
      <c r="H11" s="29"/>
      <c r="I11" s="29"/>
      <c r="J11" s="29"/>
      <c r="K11" s="29"/>
      <c r="L11" s="14"/>
    </row>
    <row r="12" spans="2:12" ht="30" x14ac:dyDescent="0.25">
      <c r="B12" s="11"/>
      <c r="C12" s="32"/>
      <c r="D12" s="23" t="s">
        <v>26</v>
      </c>
      <c r="E12" s="18"/>
      <c r="F12" s="18"/>
      <c r="G12" s="23" t="s">
        <v>4</v>
      </c>
      <c r="H12" s="23" t="s">
        <v>5</v>
      </c>
      <c r="I12" s="23" t="s">
        <v>6</v>
      </c>
      <c r="J12" s="23" t="s">
        <v>7</v>
      </c>
      <c r="K12" s="23" t="s">
        <v>8</v>
      </c>
      <c r="L12" s="14"/>
    </row>
    <row r="13" spans="2:12" x14ac:dyDescent="0.25">
      <c r="B13" s="11"/>
      <c r="C13" s="5" t="s">
        <v>38</v>
      </c>
      <c r="D13" s="4">
        <v>6</v>
      </c>
      <c r="E13" s="13"/>
      <c r="F13" s="13"/>
      <c r="G13" s="4">
        <v>1</v>
      </c>
      <c r="H13" s="4">
        <v>0.1</v>
      </c>
      <c r="I13" s="4">
        <v>0.1</v>
      </c>
      <c r="J13" s="4">
        <v>1</v>
      </c>
      <c r="K13" s="4">
        <v>5</v>
      </c>
      <c r="L13" s="14"/>
    </row>
    <row r="14" spans="2:12" x14ac:dyDescent="0.25">
      <c r="B14" s="11"/>
      <c r="C14" s="5" t="s">
        <v>39</v>
      </c>
      <c r="D14" s="4">
        <v>6</v>
      </c>
      <c r="E14" s="13"/>
      <c r="F14" s="13"/>
      <c r="G14" s="4">
        <v>3</v>
      </c>
      <c r="H14" s="4">
        <v>0.5</v>
      </c>
      <c r="I14" s="4">
        <v>0.2</v>
      </c>
      <c r="J14" s="4">
        <v>3</v>
      </c>
      <c r="K14" s="4">
        <v>5</v>
      </c>
      <c r="L14" s="14"/>
    </row>
    <row r="15" spans="2:12" x14ac:dyDescent="0.25">
      <c r="B15" s="11"/>
      <c r="C15" s="5" t="s">
        <v>28</v>
      </c>
      <c r="D15" s="4">
        <v>1.9</v>
      </c>
      <c r="E15" s="13"/>
      <c r="F15" s="13"/>
      <c r="G15" s="4">
        <v>2</v>
      </c>
      <c r="H15" s="4">
        <v>0.4</v>
      </c>
      <c r="I15" s="4">
        <v>0.1</v>
      </c>
      <c r="J15" s="4">
        <v>2</v>
      </c>
      <c r="K15" s="4">
        <v>0</v>
      </c>
      <c r="L15" s="14"/>
    </row>
    <row r="16" spans="2:12" ht="6.75" customHeight="1" thickBot="1" x14ac:dyDescent="0.3">
      <c r="B16" s="15"/>
      <c r="C16" s="16"/>
      <c r="D16" s="16"/>
      <c r="E16" s="16"/>
      <c r="F16" s="16"/>
      <c r="G16" s="16"/>
      <c r="H16" s="16"/>
      <c r="I16" s="16"/>
      <c r="J16" s="16"/>
      <c r="K16" s="16"/>
      <c r="L16" s="17"/>
    </row>
    <row r="17" spans="2:12" ht="15.75" thickBot="1" x14ac:dyDescent="0.3">
      <c r="D17" s="3"/>
    </row>
    <row r="18" spans="2:12" ht="3.75" customHeight="1" x14ac:dyDescent="0.25">
      <c r="B18" s="8"/>
      <c r="C18" s="9"/>
      <c r="D18" s="9"/>
      <c r="E18" s="9"/>
      <c r="F18" s="9"/>
      <c r="G18" s="9"/>
      <c r="H18" s="9"/>
      <c r="I18" s="9"/>
      <c r="J18" s="9"/>
      <c r="K18" s="9"/>
      <c r="L18" s="10"/>
    </row>
    <row r="19" spans="2:12" x14ac:dyDescent="0.25">
      <c r="B19" s="11"/>
      <c r="C19" s="12" t="s">
        <v>29</v>
      </c>
      <c r="D19" s="13"/>
      <c r="E19" s="13"/>
      <c r="F19" s="13"/>
      <c r="G19" s="13"/>
      <c r="H19" s="13"/>
      <c r="I19" s="13"/>
      <c r="J19" s="13"/>
      <c r="K19" s="13"/>
      <c r="L19" s="14"/>
    </row>
    <row r="20" spans="2:12" ht="4.5" customHeight="1" x14ac:dyDescent="0.25">
      <c r="B20" s="11"/>
      <c r="C20" s="13"/>
      <c r="D20" s="13"/>
      <c r="E20" s="13"/>
      <c r="F20" s="13"/>
      <c r="G20" s="13"/>
      <c r="H20" s="13"/>
      <c r="I20" s="13"/>
      <c r="J20" s="13"/>
      <c r="K20" s="13"/>
      <c r="L20" s="14"/>
    </row>
    <row r="21" spans="2:12" ht="30" x14ac:dyDescent="0.25">
      <c r="B21" s="11"/>
      <c r="C21" s="31" t="s">
        <v>14</v>
      </c>
      <c r="D21" s="7" t="s">
        <v>30</v>
      </c>
      <c r="E21" s="7" t="s">
        <v>24</v>
      </c>
      <c r="F21" s="18"/>
      <c r="G21" s="29" t="s">
        <v>25</v>
      </c>
      <c r="H21" s="29"/>
      <c r="I21" s="29"/>
      <c r="J21" s="29"/>
      <c r="K21" s="29"/>
      <c r="L21" s="24"/>
    </row>
    <row r="22" spans="2:12" ht="30" x14ac:dyDescent="0.25">
      <c r="B22" s="11"/>
      <c r="C22" s="32"/>
      <c r="D22" s="23" t="s">
        <v>26</v>
      </c>
      <c r="E22" s="23" t="s">
        <v>31</v>
      </c>
      <c r="F22" s="18"/>
      <c r="G22" s="23" t="s">
        <v>4</v>
      </c>
      <c r="H22" s="23" t="s">
        <v>5</v>
      </c>
      <c r="I22" s="23" t="s">
        <v>6</v>
      </c>
      <c r="J22" s="23" t="s">
        <v>7</v>
      </c>
      <c r="K22" s="23" t="s">
        <v>8</v>
      </c>
      <c r="L22" s="24"/>
    </row>
    <row r="23" spans="2:12" x14ac:dyDescent="0.25">
      <c r="B23" s="11"/>
      <c r="C23" s="5" t="s">
        <v>33</v>
      </c>
      <c r="D23" s="4">
        <v>5.7</v>
      </c>
      <c r="E23" s="4">
        <v>60</v>
      </c>
      <c r="F23" s="13"/>
      <c r="G23" s="4">
        <v>0</v>
      </c>
      <c r="H23" s="4">
        <v>0</v>
      </c>
      <c r="I23" s="4">
        <v>0</v>
      </c>
      <c r="J23" s="4">
        <v>0</v>
      </c>
      <c r="K23" s="4">
        <v>5</v>
      </c>
      <c r="L23" s="14"/>
    </row>
    <row r="24" spans="2:12" x14ac:dyDescent="0.25">
      <c r="B24" s="11"/>
      <c r="C24" s="5" t="s">
        <v>32</v>
      </c>
      <c r="D24" s="4">
        <v>1.9</v>
      </c>
      <c r="E24" s="4">
        <v>30</v>
      </c>
      <c r="F24" s="13"/>
      <c r="G24" s="4">
        <v>3</v>
      </c>
      <c r="H24" s="4">
        <v>0.5</v>
      </c>
      <c r="I24" s="4">
        <v>0.2</v>
      </c>
      <c r="J24" s="4">
        <v>3</v>
      </c>
      <c r="K24" s="4">
        <v>0</v>
      </c>
      <c r="L24" s="14"/>
    </row>
    <row r="25" spans="2:12" x14ac:dyDescent="0.25">
      <c r="B25" s="11"/>
      <c r="C25" s="5" t="s">
        <v>35</v>
      </c>
      <c r="D25" s="4">
        <v>8.35</v>
      </c>
      <c r="E25" s="4">
        <v>60</v>
      </c>
      <c r="F25" s="13"/>
      <c r="G25" s="4">
        <v>0</v>
      </c>
      <c r="H25" s="4">
        <v>0</v>
      </c>
      <c r="I25" s="4">
        <v>0</v>
      </c>
      <c r="J25" s="4">
        <v>0</v>
      </c>
      <c r="K25" s="4">
        <v>4</v>
      </c>
      <c r="L25" s="14"/>
    </row>
    <row r="26" spans="2:12" ht="15" customHeight="1" x14ac:dyDescent="0.25">
      <c r="B26" s="11"/>
      <c r="C26" s="5" t="s">
        <v>34</v>
      </c>
      <c r="D26" s="4">
        <v>8.35</v>
      </c>
      <c r="E26" s="4">
        <v>15</v>
      </c>
      <c r="F26" s="13"/>
      <c r="G26" s="4">
        <v>1</v>
      </c>
      <c r="H26" s="4">
        <v>0</v>
      </c>
      <c r="I26" s="4">
        <v>0</v>
      </c>
      <c r="J26" s="4">
        <v>0</v>
      </c>
      <c r="K26" s="4">
        <v>0</v>
      </c>
      <c r="L26" s="14"/>
    </row>
    <row r="27" spans="2:12" ht="15" customHeight="1" x14ac:dyDescent="0.25">
      <c r="B27" s="11"/>
      <c r="C27" s="5" t="s">
        <v>37</v>
      </c>
      <c r="D27" s="4">
        <v>7.6</v>
      </c>
      <c r="E27" s="4">
        <v>480</v>
      </c>
      <c r="F27" s="13"/>
      <c r="G27" s="4">
        <v>0</v>
      </c>
      <c r="H27" s="4">
        <v>0</v>
      </c>
      <c r="I27" s="4">
        <v>0</v>
      </c>
      <c r="J27" s="4">
        <v>0</v>
      </c>
      <c r="K27" s="4">
        <v>1</v>
      </c>
      <c r="L27" s="14"/>
    </row>
    <row r="28" spans="2:12" x14ac:dyDescent="0.25">
      <c r="B28" s="11"/>
      <c r="C28" s="5" t="s">
        <v>36</v>
      </c>
      <c r="D28" s="4">
        <v>9.5</v>
      </c>
      <c r="E28" s="4">
        <v>300</v>
      </c>
      <c r="F28" s="13"/>
      <c r="G28" s="4">
        <v>0.1</v>
      </c>
      <c r="H28" s="4">
        <v>0</v>
      </c>
      <c r="I28" s="4">
        <v>0</v>
      </c>
      <c r="J28" s="4">
        <v>0</v>
      </c>
      <c r="K28" s="4">
        <v>0</v>
      </c>
      <c r="L28" s="14"/>
    </row>
    <row r="29" spans="2:12" ht="6.75" customHeight="1" thickBot="1" x14ac:dyDescent="0.3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7"/>
    </row>
  </sheetData>
  <sheetProtection algorithmName="SHA-512" hashValue="JX6c8+6fuenfUi3Va9u8yevPfZ6zcBi1+A/KKYdzdED8ALGllMpc37xWRVO2KNC5pD7nX5TFTF8LpnLSfTXHRw==" saltValue="nycvdst+SjSqc3poSUU8TA==" spinCount="100000" sheet="1" objects="1" scenarios="1"/>
  <mergeCells count="8">
    <mergeCell ref="G21:K21"/>
    <mergeCell ref="C11:C12"/>
    <mergeCell ref="C21:C22"/>
    <mergeCell ref="C2:E2"/>
    <mergeCell ref="C4:G4"/>
    <mergeCell ref="C5:G5"/>
    <mergeCell ref="C6:G6"/>
    <mergeCell ref="G11:K11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Calculator</vt:lpstr>
      <vt:lpstr>Results</vt:lpstr>
      <vt:lpstr>Baseline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Harmer</dc:creator>
  <cp:lastModifiedBy>Michael Dean</cp:lastModifiedBy>
  <dcterms:created xsi:type="dcterms:W3CDTF">2020-07-17T15:42:15Z</dcterms:created>
  <dcterms:modified xsi:type="dcterms:W3CDTF">2021-06-30T18:27:42Z</dcterms:modified>
</cp:coreProperties>
</file>